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ΘΕΜΑΤΑ ΔΗΜΟΤΙΚΟΥ ΣΥΜΒΟΥΛΙΟΥ\2024_ΣΥΝΕΔΡΙΑΣΕΙΣ Δ.Σ\33η ΤΑΚΤΙΚΗ ΣΥΝΕΔΡΙΑΣΗ Δ.Σ._20.11.2024\ΔΝΣΗ ΟΙΚΟΝΟΜΙΚΩΝ ΥΠΗΡΕΣΙΩΝ\ΘΕΜΑ 3\"/>
    </mc:Choice>
  </mc:AlternateContent>
  <bookViews>
    <workbookView xWindow="-120" yWindow="-120" windowWidth="29040" windowHeight="15720" tabRatio="938"/>
  </bookViews>
  <sheets>
    <sheet name="ΙΣΟΛ 2023" sheetId="41" r:id="rId1"/>
    <sheet name="ΠΡΟΣ 2023" sheetId="40" r:id="rId2"/>
    <sheet name="ΑΠΟΤ ΚΛ 2023" sheetId="39" r:id="rId3"/>
    <sheet name="ΑΠΟΤ ΚΕ 2023" sheetId="38" r:id="rId4"/>
    <sheet name="ΦΜ 2023" sheetId="37" r:id="rId5"/>
    <sheet name="Β.1.2 ΙΣΟΛ. ΕΥΛΟΓΗ ΑΞΙΑ" sheetId="2" state="hidden" r:id="rId6"/>
    <sheet name="Β.3 ΚΑΤ.ΜΕΤ.ΚΑΘ.ΘΕΣΗΣ" sheetId="5" state="hidden" r:id="rId7"/>
    <sheet name="Β.4 ΚΑΤ.ΧΡΗΜΑΤΟΡΟΩΝ" sheetId="6" state="hidden" r:id="rId8"/>
    <sheet name="Β.5 ΙΣΟΛΟΓΙΣΜΟΣ ΜΙΚΡ.ΟΝΤΟΤ." sheetId="7" state="hidden" r:id="rId9"/>
    <sheet name="Β.6 ΚΑΤ.ΑΠΟΤ.ΜΙΚΡ.ΟΝΤ." sheetId="8" state="hidden" r:id="rId10"/>
  </sheets>
  <definedNames>
    <definedName name="_xlnm.Print_Area" localSheetId="0">'ΙΣΟΛ 2023'!$A$1:$C$99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2" i="41" l="1"/>
  <c r="B40" i="41"/>
  <c r="B64" i="41"/>
  <c r="I66" i="40"/>
  <c r="G66" i="40"/>
  <c r="I61" i="40"/>
  <c r="H61" i="40"/>
  <c r="G61" i="40"/>
  <c r="F61" i="40"/>
  <c r="F62" i="40" s="1"/>
  <c r="E61" i="40"/>
  <c r="E62" i="40" s="1"/>
  <c r="D61" i="40"/>
  <c r="C61" i="40"/>
  <c r="B61" i="40"/>
  <c r="J60" i="40"/>
  <c r="J59" i="40"/>
  <c r="J61" i="40" s="1"/>
  <c r="I57" i="40"/>
  <c r="I62" i="40" s="1"/>
  <c r="H57" i="40"/>
  <c r="G57" i="40"/>
  <c r="F57" i="40"/>
  <c r="E57" i="40"/>
  <c r="D57" i="40"/>
  <c r="C57" i="40"/>
  <c r="B57" i="40"/>
  <c r="J54" i="40"/>
  <c r="J53" i="40"/>
  <c r="I115" i="40"/>
  <c r="I114" i="40"/>
  <c r="I113" i="40"/>
  <c r="I112" i="40"/>
  <c r="B74" i="41"/>
  <c r="B82" i="41"/>
  <c r="B25" i="41"/>
  <c r="B10" i="41"/>
  <c r="C84" i="41"/>
  <c r="C89" i="41" s="1"/>
  <c r="C82" i="41"/>
  <c r="C74" i="41"/>
  <c r="C78" i="41" s="1"/>
  <c r="C71" i="41"/>
  <c r="C65" i="41"/>
  <c r="C60" i="41"/>
  <c r="C51" i="41"/>
  <c r="C55" i="41" s="1"/>
  <c r="C46" i="41"/>
  <c r="C38" i="41"/>
  <c r="C25" i="41"/>
  <c r="C27" i="41" s="1"/>
  <c r="C19" i="41"/>
  <c r="C14" i="41"/>
  <c r="C7" i="39"/>
  <c r="C6" i="38"/>
  <c r="F25" i="37"/>
  <c r="C20" i="38" s="1"/>
  <c r="E24" i="37"/>
  <c r="E23" i="37"/>
  <c r="F12" i="37" s="1"/>
  <c r="E11" i="37"/>
  <c r="F7" i="37"/>
  <c r="E42" i="37"/>
  <c r="F44" i="37" s="1"/>
  <c r="F51" i="37" s="1"/>
  <c r="C4" i="38"/>
  <c r="C10" i="38"/>
  <c r="C17" i="38"/>
  <c r="C19" i="38"/>
  <c r="B7" i="39"/>
  <c r="B6" i="38"/>
  <c r="C29" i="41" l="1"/>
  <c r="G62" i="40"/>
  <c r="H62" i="40"/>
  <c r="J57" i="40"/>
  <c r="B62" i="40"/>
  <c r="C62" i="40"/>
  <c r="D62" i="40"/>
  <c r="C67" i="41"/>
  <c r="C90" i="41"/>
  <c r="C47" i="41"/>
  <c r="F28" i="37"/>
  <c r="F31" i="37" s="1"/>
  <c r="F120" i="40"/>
  <c r="F109" i="40"/>
  <c r="H109" i="40"/>
  <c r="H102" i="40"/>
  <c r="C20" i="39"/>
  <c r="C19" i="39"/>
  <c r="C17" i="39"/>
  <c r="C4" i="39"/>
  <c r="B10" i="38"/>
  <c r="C9" i="38"/>
  <c r="C48" i="41" l="1"/>
  <c r="J62" i="40"/>
  <c r="C91" i="41"/>
  <c r="C11" i="38"/>
  <c r="C18" i="38" s="1"/>
  <c r="C21" i="38" s="1"/>
  <c r="C23" i="38" s="1"/>
  <c r="K38" i="37"/>
  <c r="C11" i="39"/>
  <c r="K39" i="37" l="1"/>
  <c r="C9" i="39" s="1"/>
  <c r="C5" i="39"/>
  <c r="G115" i="40"/>
  <c r="G114" i="40"/>
  <c r="G113" i="40"/>
  <c r="G112" i="40"/>
  <c r="B20" i="39"/>
  <c r="B19" i="39"/>
  <c r="B17" i="39"/>
  <c r="B4" i="39"/>
  <c r="B20" i="38"/>
  <c r="B19" i="38"/>
  <c r="B17" i="38"/>
  <c r="B4" i="38"/>
  <c r="C42" i="37"/>
  <c r="B11" i="39" s="1"/>
  <c r="K40" i="37" l="1"/>
  <c r="C10" i="39" s="1"/>
  <c r="C6" i="39"/>
  <c r="C8" i="39" s="1"/>
  <c r="K31" i="37"/>
  <c r="F32" i="37" s="1"/>
  <c r="J31" i="37"/>
  <c r="B89" i="41"/>
  <c r="B78" i="41"/>
  <c r="B71" i="41"/>
  <c r="B65" i="41"/>
  <c r="B60" i="41"/>
  <c r="B55" i="41"/>
  <c r="B46" i="41"/>
  <c r="B38" i="41"/>
  <c r="B27" i="41"/>
  <c r="B19" i="41"/>
  <c r="B14" i="41"/>
  <c r="H116" i="40"/>
  <c r="F116" i="40"/>
  <c r="F111" i="40"/>
  <c r="H111" i="40"/>
  <c r="H120" i="40" s="1"/>
  <c r="H85" i="40"/>
  <c r="H84" i="40"/>
  <c r="H83" i="40"/>
  <c r="I73" i="40"/>
  <c r="H73" i="40"/>
  <c r="F73" i="40"/>
  <c r="E73" i="40"/>
  <c r="D73" i="40"/>
  <c r="C73" i="40"/>
  <c r="B73" i="40"/>
  <c r="G73" i="40"/>
  <c r="J71" i="40"/>
  <c r="H69" i="40"/>
  <c r="F69" i="40"/>
  <c r="E69" i="40"/>
  <c r="D69" i="40"/>
  <c r="C69" i="40"/>
  <c r="B69" i="40"/>
  <c r="J66" i="40"/>
  <c r="J65" i="40"/>
  <c r="D44" i="37"/>
  <c r="D51" i="37" s="1"/>
  <c r="D12" i="37"/>
  <c r="B11" i="38" s="1"/>
  <c r="D7" i="37"/>
  <c r="B9" i="38" s="1"/>
  <c r="E74" i="40" l="1"/>
  <c r="F74" i="40"/>
  <c r="F53" i="37"/>
  <c r="F33" i="37"/>
  <c r="C18" i="39"/>
  <c r="C21" i="39" s="1"/>
  <c r="C23" i="39" s="1"/>
  <c r="K42" i="37"/>
  <c r="C74" i="40"/>
  <c r="K33" i="37"/>
  <c r="B74" i="40"/>
  <c r="D74" i="40"/>
  <c r="H74" i="40"/>
  <c r="I74" i="40"/>
  <c r="B18" i="38"/>
  <c r="B21" i="38" s="1"/>
  <c r="B23" i="38" s="1"/>
  <c r="J69" i="40"/>
  <c r="G74" i="40"/>
  <c r="B47" i="41"/>
  <c r="B29" i="41"/>
  <c r="B67" i="41"/>
  <c r="B90" i="41"/>
  <c r="D28" i="37"/>
  <c r="D31" i="37" s="1"/>
  <c r="J72" i="40"/>
  <c r="J73" i="40" s="1"/>
  <c r="J33" i="37"/>
  <c r="J74" i="40" l="1"/>
  <c r="B91" i="41"/>
  <c r="B48" i="41"/>
  <c r="J38" i="37"/>
  <c r="B5" i="39" s="1"/>
  <c r="B6" i="39" s="1"/>
  <c r="B8" i="39" s="1"/>
  <c r="J39" i="37"/>
  <c r="B9" i="39" s="1"/>
  <c r="D32" i="37"/>
  <c r="D53" i="37" s="1"/>
  <c r="F96" i="40" s="1"/>
  <c r="F101" i="40" s="1"/>
  <c r="F102" i="40" s="1"/>
  <c r="J40" i="37" l="1"/>
  <c r="D33" i="37"/>
  <c r="J42" i="37" l="1"/>
  <c r="B10" i="39"/>
  <c r="B18" i="39" s="1"/>
  <c r="B21" i="39" s="1"/>
  <c r="B23" i="39" s="1"/>
</calcChain>
</file>

<file path=xl/sharedStrings.xml><?xml version="1.0" encoding="utf-8"?>
<sst xmlns="http://schemas.openxmlformats.org/spreadsheetml/2006/main" count="890" uniqueCount="397">
  <si>
    <t>Υπόδειγμα Β.1.1: Ισολογισμός – Ατομικές χρηματοοικονομικές καταστάσεις - (Χρηματοοικονομικά στοιχεία σε κόστος κτήσης) </t>
  </si>
  <si>
    <t>Ποσά σε μονάδες (ή χιλιάδες αναλόγως) νομίσματος παρουσίασης</t>
  </si>
  <si>
    <t>Σημείωση</t>
  </si>
  <si>
    <t>20Χ1</t>
  </si>
  <si>
    <t>20Χ0</t>
  </si>
  <si>
    <t>Μη κυκλοφορούντα περιουσιακά στοιχεία</t>
  </si>
  <si>
    <t>Ενσώματα πάγια</t>
  </si>
  <si>
    <t>Ακίνητα</t>
  </si>
  <si>
    <t>X</t>
  </si>
  <si>
    <t>Μηχανολογικός εξοπλισμός</t>
  </si>
  <si>
    <t>Λοιπός εξοπλισμός</t>
  </si>
  <si>
    <t>Επενδύσεις σε ακίνητα</t>
  </si>
  <si>
    <t>Βιολογικά περιουσιακά στοιχεία</t>
  </si>
  <si>
    <t>Λοιπά ενσώματα στοιχεία</t>
  </si>
  <si>
    <t>Σύνολο</t>
  </si>
  <si>
    <t>Άυλα πάγια στοιχεία</t>
  </si>
  <si>
    <t>Δαπάνες ανάπτυξης</t>
  </si>
  <si>
    <t>Υπεραξία</t>
  </si>
  <si>
    <t>Λοιπά άυλα</t>
  </si>
  <si>
    <t>Προκαταβολές και μη κυκλοφορούντα στοιχεία υπό κατασκευή</t>
  </si>
  <si>
    <t>Χρηματοοικονομικά περιουσιακά στοιχεία</t>
  </si>
  <si>
    <t>Δάνεια και απαιτήσεις</t>
  </si>
  <si>
    <t>Χρεωστικοί τίτλοι</t>
  </si>
  <si>
    <t>Συμμετοχές σε θυγατρικές, συγγενείς και κοινοπραξίες</t>
  </si>
  <si>
    <t>Λοιπά</t>
  </si>
  <si>
    <t>Αναβαλλόμενοι φόροι</t>
  </si>
  <si>
    <t>Σύνολο μη κυκλοφορούντων</t>
  </si>
  <si>
    <t>Κυκλοφορούντα περιουσιακά στοιχεία</t>
  </si>
  <si>
    <t>Αποθέματα</t>
  </si>
  <si>
    <t>Έτοιμα και ημιτελή προϊόντα</t>
  </si>
  <si>
    <t>Εμπορεύματα</t>
  </si>
  <si>
    <t>Πρώτες ύλες και διάφορα υλικά</t>
  </si>
  <si>
    <t>Προκαταβολές για αποθέματα</t>
  </si>
  <si>
    <t>Λοιπά αποθέματα</t>
  </si>
  <si>
    <t>Χρηματοοικονομικά στοιχεία και προκαταβολές</t>
  </si>
  <si>
    <t>Εμπορικές απαιτήσεις</t>
  </si>
  <si>
    <t>Δουλευμένα έσοδα περιόδου</t>
  </si>
  <si>
    <t>Λοιπές απαιτήσεις</t>
  </si>
  <si>
    <t>Λοιπά χρηματοοικονομικά στοιχεία</t>
  </si>
  <si>
    <t>Προπληρωμένα έξοδα</t>
  </si>
  <si>
    <t>Ταμειακά διαθέσιμα και ισοδύναμα</t>
  </si>
  <si>
    <t>Σύνολο κυκλοφορούντων</t>
  </si>
  <si>
    <t>Σύνολο ενεργητικού</t>
  </si>
  <si>
    <t>Καθαρή θέση</t>
  </si>
  <si>
    <t>Καταβλημένα κεφάλαια</t>
  </si>
  <si>
    <t>Κεφάλαιο</t>
  </si>
  <si>
    <t>Υπέρ το άρτιο</t>
  </si>
  <si>
    <t>Καταθέσεις ιδιοκτητών</t>
  </si>
  <si>
    <t>Ίδιοι τίτλοι</t>
  </si>
  <si>
    <t>Διαφορές εύλογης αξίας</t>
  </si>
  <si>
    <t>Διαφορές αξίας ενσωμάτων παγίων</t>
  </si>
  <si>
    <t>Διαφορές αξίας διαθέσιμων για πώληση</t>
  </si>
  <si>
    <t>Διαφορές αξίας στοιχείων αντιστάθμισης ταμειακών ροών</t>
  </si>
  <si>
    <t>Αποθεματικά και αποτελέσματα εις νέο</t>
  </si>
  <si>
    <t>Αποθεματικά νόμων ή καταστατικού</t>
  </si>
  <si>
    <t>Αφορολόγητα αποθεματικά</t>
  </si>
  <si>
    <t>Αποτελέσματα εις νέο</t>
  </si>
  <si>
    <t>Συναλλαγματικές διαφορές</t>
  </si>
  <si>
    <t>Σύνολο καθαρής θέσης</t>
  </si>
  <si>
    <t>Προβλέψεις</t>
  </si>
  <si>
    <t>Προβλέψεις για παροχές σε εργαζομένους</t>
  </si>
  <si>
    <t>Λοιπές προβλέψεις</t>
  </si>
  <si>
    <t>Υποχρεώσεις</t>
  </si>
  <si>
    <t>Μακροπρόθεσμες υποχρεώσεις</t>
  </si>
  <si>
    <t>Δάνεια</t>
  </si>
  <si>
    <t>Λοιπές μακροπρόθεσμες υποχρεώσεις</t>
  </si>
  <si>
    <t>Κρατικές επιχορηγήσεις</t>
  </si>
  <si>
    <t>Βραχυπρόθεσμες υποχρεώσεις</t>
  </si>
  <si>
    <t>Τραπεζικά δάνεια</t>
  </si>
  <si>
    <t>Βραχυπρόθεσμο μέρος μακροπροθέσμων δανείων</t>
  </si>
  <si>
    <t>Εμπορικές υποχρεώσεις</t>
  </si>
  <si>
    <t>Φόρος εισοδήματος</t>
  </si>
  <si>
    <t>Λοιποί φόροι και τέλη</t>
  </si>
  <si>
    <t>Οργανισμοί κοινωνικής ασφάλισης</t>
  </si>
  <si>
    <t>Λοιπές υποχρεώσεις</t>
  </si>
  <si>
    <t>Έξοδα χρήσεως δουλευμένα</t>
  </si>
  <si>
    <t>Έσοδα επόμενων χρήσεων</t>
  </si>
  <si>
    <t>Σύνολο υποχρεώσεων</t>
  </si>
  <si>
    <t>Σύνολο καθαρής θέσης, προβλέψεων και υποχρεώσεων</t>
  </si>
  <si>
    <t>Υπόδειγμα Β.1.2: Ισολογισμός – Ατομικές χρηματοοικονομικές καταστάσεις (Χρηματοοικονομικά στοιχεία στην εύλογη αξία) </t>
  </si>
  <si>
    <t>Διακρατούμενες έως τη λήξη επενδύσεις</t>
  </si>
  <si>
    <t>Διαθέσιμα για πώληση</t>
  </si>
  <si>
    <t>Στοιχεία προοριζόμενα για αντιστάθμιση</t>
  </si>
  <si>
    <t>Εμπορικό χαρτοφυλάκιο</t>
  </si>
  <si>
    <t>Υπόδειγμα Β.2.1: Κατάστασης Αποτελεσμάτων κατά λειτουργία – Ατομικές χρηματοοικονομικές καταστάσεις</t>
  </si>
  <si>
    <t>Κύκλος εργασιών (καθαρός)</t>
  </si>
  <si>
    <t>Χ</t>
  </si>
  <si>
    <t>Κόστος πωλήσεων</t>
  </si>
  <si>
    <t>Μικτό αποτέλεσμα</t>
  </si>
  <si>
    <t>Λοιπά συνήθη έσοδα</t>
  </si>
  <si>
    <t>Έξοδα διοίκησης</t>
  </si>
  <si>
    <t>Έξοδα διάθεσης</t>
  </si>
  <si>
    <t>Λοιπά έξοδα και ζημιές</t>
  </si>
  <si>
    <t>Απομειώσεις περιουσιακών στοιχείων (καθαρό ποσό)</t>
  </si>
  <si>
    <t>Κέρδη και ζημίες από διάθεση μη κυκλοφορούντων στοιχείων</t>
  </si>
  <si>
    <t>Κέρδη και ζημίες από επιμέτρηση στην εύλογη αξία</t>
  </si>
  <si>
    <t>Έσοδα συμμετοχών και επενδύσεων</t>
  </si>
  <si>
    <t>Κέρδος από αγορά οντότητας ή τμήματος σε τιμή ευκαιρίας</t>
  </si>
  <si>
    <t>Λοιπά έσοδα και κέρδη</t>
  </si>
  <si>
    <t>Αποτελέσματα προ τόκων και φόρων</t>
  </si>
  <si>
    <t>Πιστωτικοί τόκοι και συναφή έσοδα</t>
  </si>
  <si>
    <t>Αποτέλεσμα προ φόρων</t>
  </si>
  <si>
    <t>Αποτέλεσμα περιόδου μετά από φόρους</t>
  </si>
  <si>
    <t>Υπόδειγμα Β.2.2: Κατάσταση Αποτελεσμάτων κατ’ είδος – Ατομικές χρηματοοικονομικές καταστάσεις</t>
  </si>
  <si>
    <t>Μεταβολές αποθεμάτων (εμπορεύματα, προϊόντα, ημικατ/μένα)</t>
  </si>
  <si>
    <t>Ιδιοπαραχθέντα πάγια στοιχεία</t>
  </si>
  <si>
    <t>Αγορές εμπορευμάτων και υλικών</t>
  </si>
  <si>
    <t>Παροχές σε εργαζόμενους</t>
  </si>
  <si>
    <t>Αποσβέσεις</t>
  </si>
  <si>
    <t>Λοιπά έξοδα και ζημίες</t>
  </si>
  <si>
    <t>Υπόδειγμα Β.3: Κατάσταση Μεταβολών Καθαρής Θέσης περιόδου – Ατομικές χρηματοοικονομικές καταστάσεις</t>
  </si>
  <si>
    <t>Καταθέσεις Ιδιοκτητών</t>
  </si>
  <si>
    <t>Ίδιοι Τίτλοι</t>
  </si>
  <si>
    <t>Αποθεματικά νόμωνκαικατ/κού</t>
  </si>
  <si>
    <t>Μεταβολές λογιστικών πολιτικών και διόρθωση λαθών</t>
  </si>
  <si>
    <t>Μεταβολές στοιχείων στην περίοδο</t>
  </si>
  <si>
    <t>Εσωτερικές μεταφορές</t>
  </si>
  <si>
    <t>Διανομές στους φορείς</t>
  </si>
  <si>
    <t>Αποτελέσματα περιόδου</t>
  </si>
  <si>
    <t>Διανομές μερισμάτων</t>
  </si>
  <si>
    <t>Υπόδειγμα Β.4: Κατάσταση Χρηματοροών – Ατομικές χρηματοοικονομικές καταστάσεις (έμμεση μέθοδος)</t>
  </si>
  <si>
    <t>Χρηματοροές από λειτουργικές δραστηριότητες</t>
  </si>
  <si>
    <t>Πλέον ή μείον προσαρμογές για:</t>
  </si>
  <si>
    <t>Αποσβέσεις και απομειώσεις ενσώματων και άυλων πάγιων</t>
  </si>
  <si>
    <t>Κέρδη και ζημίες από διάθεση στοιχείων</t>
  </si>
  <si>
    <t>Κέρδη και ζημίες από επιμέτρηση στοιχείων</t>
  </si>
  <si>
    <t>Χρεωστικοί και πιστωτικοί τόκοι (καθαρό ποσό)</t>
  </si>
  <si>
    <t>Πλέον ή μείον μεταβολές λογαριασμών κεφαλαίου κίνησης</t>
  </si>
  <si>
    <t>Μεταβολή αποθεμάτων</t>
  </si>
  <si>
    <t>Μεταβολή απαιτήσεων</t>
  </si>
  <si>
    <t>Μεταβολή υποχρεώσεων</t>
  </si>
  <si>
    <t>Μείον:</t>
  </si>
  <si>
    <t>Πληρωμές για χρεωστικούς τόκους</t>
  </si>
  <si>
    <t>Πληρωμές για φόρο εισοδήματος</t>
  </si>
  <si>
    <t>Χρηματοροές από επενδυτικές δραστηριότητες</t>
  </si>
  <si>
    <t>Πληρωμές (εισπράξεις) για απόκτηση (πώληση) παγίων στοιχείων</t>
  </si>
  <si>
    <t>Χορηγηθέντα δάνεια (καθαρή μεταβολή)</t>
  </si>
  <si>
    <t>Τόκοι εισπραχθέντες</t>
  </si>
  <si>
    <t>Μερίσματα εισπραχθέντα</t>
  </si>
  <si>
    <t>Χρηματοροές από χρηματοδοτικές δραστηριότητες</t>
  </si>
  <si>
    <t>Εισπράξεις (πληρωμές) από αύξηση (μείωση) κεφαλαίου</t>
  </si>
  <si>
    <t>Εισπράξεις (πληρωμές) από δάνεια</t>
  </si>
  <si>
    <t>Μερίσματα πληρωθέντα</t>
  </si>
  <si>
    <t>Συμφωνία μεταβολής διαθεσίμων</t>
  </si>
  <si>
    <t>Καθαρή μεταβολή στα ταμειακά διαθέσιμα και ισοδύναμα της χρήσης</t>
  </si>
  <si>
    <t>Ταμειακά διαθέσιμα και ισοδύναμα στην αρχή της περιόδου</t>
  </si>
  <si>
    <t>Ταμειακά διαθέσιμα και ισοδύναμα στο τέλος της περιόδου</t>
  </si>
  <si>
    <t>Υπόδειγμα Β.5: Ισολογισμός πολύ μικρών οντοτήτων</t>
  </si>
  <si>
    <t>Περιουσιακά στοιχεία</t>
  </si>
  <si>
    <t>Πάγια</t>
  </si>
  <si>
    <t>Μείον: Αποσβεσμένα</t>
  </si>
  <si>
    <t>Απομειωμένα</t>
  </si>
  <si>
    <t>Απαιτήσεις</t>
  </si>
  <si>
    <t>Προκαταβολές και έσοδα εισπρακτέα</t>
  </si>
  <si>
    <t>Καθαρή θέση και υποχρεώσεις</t>
  </si>
  <si>
    <t>Κεφάλαια και αποθεματικά</t>
  </si>
  <si>
    <t>Σύνολο καθαρής θέσης και υποχρεώσεων</t>
  </si>
  <si>
    <t>Υπόδειγμα Β.6: Κατάσταση Αποτελεσμάτων για πολύ μικρές οντότητες</t>
  </si>
  <si>
    <t>Αποσβέσεις ενσωμάτων παγίων και άϋλων στοιχείων</t>
  </si>
  <si>
    <t>Τόκοι και συναφή κονδύλια (καθαρό ποσό)</t>
  </si>
  <si>
    <t>Φόροι</t>
  </si>
  <si>
    <t>Υπόλοιπο 31.12.2015</t>
  </si>
  <si>
    <t>ΔΗΜΟΤΙΚΗ ΚΟΙΝΩΦΕΛΗΣ ΕΠΙΧΕΙΡΗΣΗ ΚΕΚΠΑ - ΔΙΕΚ</t>
  </si>
  <si>
    <t>ΓΡΗΓΟΡΙΟΥ  ΙΩΑΝΝΗΣ</t>
  </si>
  <si>
    <t xml:space="preserve">        Ο Διευθυντής</t>
  </si>
  <si>
    <t>Υπόλοιπο 01.01.2015</t>
  </si>
  <si>
    <t>Υπόλοιπο 31.12.2016</t>
  </si>
  <si>
    <t>ΧΡΕΩΣΗ</t>
  </si>
  <si>
    <t>Ποσά κλειόμενης</t>
  </si>
  <si>
    <t>Ποσά προηγούμενης</t>
  </si>
  <si>
    <t>ΠΙΣΤΩΣΗ</t>
  </si>
  <si>
    <t>4.  Oργανικά Έξοδα</t>
  </si>
  <si>
    <t>2. Λοιπά Οργανικά Έσοδα</t>
  </si>
  <si>
    <t>Αμοιβές και έξοδα προσωπικού</t>
  </si>
  <si>
    <t>Διάφορα έξοδα</t>
  </si>
  <si>
    <t>Τόκοι και συναφή έξοδα</t>
  </si>
  <si>
    <t>Αποσβέσεις παγίων στοιχίων ενσωμ. στο λειτ. Κόστος</t>
  </si>
  <si>
    <t>Σύνολο  Οργανικών  Εξόδων</t>
  </si>
  <si>
    <t>ΣΥΝΟΛΙΚΟ ΚΟΣΤΟΣ ΕΣΟΔΩΝ</t>
  </si>
  <si>
    <t>Σύνολο Οργανικών  Εσόδων</t>
  </si>
  <si>
    <t>80.00</t>
  </si>
  <si>
    <t>Ζημίες  Εκμεταλλεύσεως</t>
  </si>
  <si>
    <t>ΕΚΤΑΚΤΑ ΑΠΟΤΕΛΕΣΜΑΤΑ</t>
  </si>
  <si>
    <t>Εκτακτα και ανόργανα έξοδα</t>
  </si>
  <si>
    <t>Εκτακτα και ανόργανα έσοδα</t>
  </si>
  <si>
    <t xml:space="preserve">Λοιπά έκτακτα &amp; ανόργανα έσοδα </t>
  </si>
  <si>
    <t>Εξοδα προηγουμένων χρήσεων</t>
  </si>
  <si>
    <t>Μείον</t>
  </si>
  <si>
    <t>82.01</t>
  </si>
  <si>
    <t>Εσοδα προηγουμένων χρήσεων</t>
  </si>
  <si>
    <t xml:space="preserve">ΣΥΝΟΛΟ ΕΚΤΑΚΤΩΝ  ΑΠΟΤΕΛΕΣΜΑΤΩΝ </t>
  </si>
  <si>
    <t xml:space="preserve">ΑΠΟΤΕΛΕΣΜΑΤΑ  ΧΡΗΣΕΩΣ </t>
  </si>
  <si>
    <t>60.03</t>
  </si>
  <si>
    <t>Εργοδοτικές εισφορές</t>
  </si>
  <si>
    <t>64.01</t>
  </si>
  <si>
    <t>64.02</t>
  </si>
  <si>
    <t>64.05</t>
  </si>
  <si>
    <t>64.06</t>
  </si>
  <si>
    <t>64.07</t>
  </si>
  <si>
    <t>64.08</t>
  </si>
  <si>
    <t>64.09</t>
  </si>
  <si>
    <t>Λοιπά συνήθη έσοδα (75)</t>
  </si>
  <si>
    <t>Εμπορικές απαιτήσεις (30)</t>
  </si>
  <si>
    <t>Ταμειακά διαθέσιμα και ισοδύναμα (38)</t>
  </si>
  <si>
    <t>Κεφάλαιο (40)</t>
  </si>
  <si>
    <t>Λοιπές υποχρεώσεις (53)</t>
  </si>
  <si>
    <t>Λοιποί φόροι και τέλη (54)</t>
  </si>
  <si>
    <t>Οργανισμοί κοινωνικής ασφάλισης (55)</t>
  </si>
  <si>
    <t>Έξοδα χρήσεως δουλευμένα (56)</t>
  </si>
  <si>
    <t>60.04</t>
  </si>
  <si>
    <t>ΕΞΟΔΑ ΔΙΟΙΚΗΣΗΣ 45%</t>
  </si>
  <si>
    <t>ΚΟΣΤΟΣ ΠΩΛΗΣΕΩΝ 51%</t>
  </si>
  <si>
    <t>ΕΞΟΔΑ ΔΙΑΘΕΣΗΣ 4%</t>
  </si>
  <si>
    <t>Α.Φ.Μ. 997708479</t>
  </si>
  <si>
    <t>Α) ΓΕΝΙΚΑ ΓΙΑ ΤΗΝ ΕΤΑΙΡΕΙΑ (παρ. 3 άρθρου 29)[1]</t>
  </si>
  <si>
    <t>1.            Η εταιρεία λειτουργεί ως συνεχιζόμενη δραστηριότητα.</t>
  </si>
  <si>
    <t>2.            Η εταιρεία εμπίπτει στις οντότητες της παραγράφου 2(α) του άρθρου 1 και κατατάσσεται στην κατηγορία των μεσαίων οντοτήτων του άρθρου 2 του νόμου 4308/2014.</t>
  </si>
  <si>
    <t>3.            Οι παρούσες χρηματοοικονομικές καταστάσεις έχουν συνταχθεί σε πλήρη συμφωνία με το νόμο 4308/2014.</t>
  </si>
  <si>
    <t>Β. ΛΟΓΙΣΤΙΚΕΣ ΠΟΛΙΤΙΚΕΣ (παρ. 5 του άρθρου 29)</t>
  </si>
  <si>
    <t>Για την παρακολούθηση των επιμέρους στοιχείων των χρηματοοικονομικών καταστάσεων, η εταιρεία ακολουθεί τις παρακάτω λογιστικές πολιτικές.</t>
  </si>
  <si>
    <t>1.            Τα ιδιοχρησιμοποιούμενα ακίνητα επιμετρώνται στο κόστος κτήσης μείον αποσβέσεις και ζημίες απομείωσης, όταν κρίνεται ότι αυτές (ζημίες απομείωσης) είναι μόνιμου χαρακτήρα. Τα στοιχεία αυτά αποσβένονται με ετήσιο συντελεστή απόσβεσης 4% που αντανακλά την εκτιμώμενη ωφέλιμη οικονομική ζωή τους.</t>
  </si>
  <si>
    <t>2.            Οι επενδύσεις σε ακίνητα επιμετρώνται στο κόστος κτήσης μείον αποσβέσεις και ζημίες απομείωσης όταν κρίνεται ότι αυτές (ζημίες απομείωσης) είναι μόνιμου χαρακτήρα. Τα στοιχεία αυτά αποσβένονται με ετήσιο συντελεστή απόσβεσης 4%, που αντανακλά την εκτιμώμενη ωφέλιμη οικονομική ζωή τους.</t>
  </si>
  <si>
    <t>3.            Τα λοιπά ενσώματα πάγια επιμετρούνται στο κόστος κτήσης, μείον αποσβέσεις και μείον ζημίες απομείωσης, όταν κρίνεται ότι αυτές (ζημίες απομείωσης) είναι μόνιμου χαρακτήρα. Τα λοιπά ενσώματα πάγια αποσβένονται με τους παρακάτω συντελεστές απόσβεσης, που αντανακλούν την εκτιμώμενη ωφέλιμη οικονομική ζωή τους:</t>
  </si>
  <si>
    <t>α/α</t>
  </si>
  <si>
    <t>Περιγραφή</t>
  </si>
  <si>
    <t>Συντελεστής απόσβεσης</t>
  </si>
  <si>
    <t>Μεταφορικά μέσα</t>
  </si>
  <si>
    <t>Εξοπλισμός Η/Υ</t>
  </si>
  <si>
    <t>4.            Τα πάγια βιολογικά περιουσιακά στοιχεία επιμετρώνται στο κόστος κτήσης μείον αποσβέσεις και μείον ζημίες απομείωσης όταν κρίνεται ότι αυτές (ζημίες απομείωσης) είναι μόνιμου χαρακτήρα. Οι αποσβέσεις διενεργούνται με βάση την εκτιμώμενη ωφέλιμη οικονομική ζωή τους που ανέρχεται σε 10 έτη (συντελεστής απόσβεσης 10%).</t>
  </si>
  <si>
    <t>5.            Τα άυλα πάγια περιουσιακά στοιχεία αναγνωρίζονται αρχικά στο κόστος κτήσης. Μεταγενέστερα της αρχικής αναγνώρισης:</t>
  </si>
  <si>
    <t>α). τα άυλα στοιχεία με περιορισμένη ωφέλιμη οικονομική ζωή επιμετρώνται στο κόστος κτήσης μείον αποσβέσεις και μείον ζημίες απομείωσης, όταν κρίνεται ότι αυτές (ζημίες απομείωσης) είναι μόνιμου χαρακτήρα. Η απόσβεση των αύλων στοιχείων με συμβατικά καθοριζόμενο χρόνο χρήσης γίνεται εντός του χρόνου αυτού. Για τα στοιχεία χωρίς συμβατικά καθοριζόμενο χρόνο χρήσης, οι αποσβέσεις διενεργούνται με βάση την εκτιμώμενη ωφέλιμη οικονομική ζωή τους.</t>
  </si>
  <si>
    <t>β). Τα άυλα στοιχεία με απεριόριστη ωφέλιμη οικονομική ζωή, ή με ωφέλιμη οικονομική ζωή που δεν μπορεί να προσδιοριστεί αξιόπιστα, επιμετρώνται στο κόστος κτήσης μείον αποσβέσεις με συντελεστή απόσβεσης 10%, και μείον ζημίες απομείωσης όταν κρίνεται ότι αυτές (ζημίες απομείωσης) είναι μόνιμου χαρακτήρα.</t>
  </si>
  <si>
    <t>6.            Οι επενδύσεις σε θυγατρικές, συγγενείς και κοινοπραξίες, καθώς και οι λοιποί συμμετοχικοί τίτλοι επιμετρώνται στο κόστος κτήσης, μείον ζημίες απομείωσης όταν κρίνεται ότι αυτές (ζημίες απομείωσης) είναι μόνιμου χαρακτήρα. Μερίσματα από τις εν λόγω επενδύσεις αναγνωρίζονται ως έσοδα στα αποτελέσματα, κατά το χρόνο που εγκρίνονται από τα αρμόδια όργανα αυτών.</t>
  </si>
  <si>
    <t>7.            Τα λοιπά πάγια χρηματοοικονομικά περιουσιακά στοιχεία («Δάνεια και απαιτήσεις» και «Χρεωστικοί τίτλοι», επιμετρώνται στο κόστος κτήσης μείον ζημίες απομείωσης, όταν κρίνεται ότι αυτές (ζημίες απομείωσης) είναι μόνιμου χαρακτήρα.</t>
  </si>
  <si>
    <t>8.            Κατά την διάθεση των ενσώματων, άυλων και χρηματοοικονομικών πάγιων περιουσιακών στοιχείων, η διαφορά μεταξύ λογιστικής αξίας και τιμήματος διάθεσης αυτών, αναγνωρίζεται ως κέρδος/ζημία στην κατάσταση αποτελεσμάτων.</t>
  </si>
  <si>
    <t xml:space="preserve">9.            Τα πάσης φύσεως αποθέματα (έτοιμα και ημιτελή, εμπορεύματα, πρώτες ύλες και υλικά, βιολογικά αποθέματα) επιμετρώνται στη χαμηλότερη αξία, μεταξύ αξίας κτήσεως και καθαρής ρευστοποιήσιμης αξίας. Το κόστος κτήσης των αποθεμάτων προσδιορίζεται με την μέθοδο του μέσου σταθμικού όρου ή, κατά περίπτωση, την μέθοδο FIFO. Οι ζημία που προκύπτει από την επιμέτρηση των αποθεμάτων στην καθαρή ρευστοποιήσιμη αξία, όταν αυτή είναι μικρότερη του κόστους κτήσης, αναγνωρίζεται στις ζημίες απομείωσης και επιβαρύνει το κόστος πωλήσεων στην Κατάσταση Αποτελεσμάτων. Σε περίπτωση ιδιαίτερα αυξημένων ζημιών απομείωσης αποθεμάτων, τα σχετικά ποσά εμφανίζονται στο κονδύλι «Απομειώσεις περιουσιακών στοιχείων (καθαρό ποσό)» στην Κατάσταση Αποτελεσμάτων με σκοπό την εύλογη παρουσίαση. </t>
  </si>
  <si>
    <t>10.            Οι εμπορικές απαιτήσεις και οι λοιπές απαιτήσεις επιμετρώνται στο κόστος κτήσης μείον τις εκτιμώμενες ζημίες απομείωσης.</t>
  </si>
  <si>
    <t>11.            Οι προκαταβολές αναγνωρίζονται αρχικά στο κόστος κτήσης (καταβαλλόμενα ποσά). Μεταγενέστερα επιμετρώνται στο αρχικό κόστος κτήσης, μείον τα χρησιμοποιηθέντα ποσά βάσει της αρχής του δουλευμένου και τυχόν ζημίες απομείωσης.</t>
  </si>
  <si>
    <t>12.            Τα λοιπά μη χρηματοοικονομικά περιουσιακά στοιχεία αναγνωρίζονται αρχικά στο κόστος κτήσης. Μεταγενέστερα επιμετρώνται στη χαμηλότερη αξία μεταξύ κόστους κτήσης και ανακτήσιμης αξίας.</t>
  </si>
  <si>
    <t>13.            Oι προβλέψεις για παροχές σε εργαζομένους μετά την έξοδο από την υπηρεσία, αναγνωρίζονται και επιμετρώνται στα προκύπτοντα από τη νομοθεσία ονομαστικά ποσά κατά την ημερομηνία του ισολογισμού.</t>
  </si>
  <si>
    <t>14.            Οι λοιπές προβλέψεις αναγνωρίζονται αρχικά και επιμετρώνται μεταγενέστερα στο ονομαστικό ποσό που αναμένεται να απαιτηθεί για τον διακανονισμό τους.</t>
  </si>
  <si>
    <t>15.            Οι χρηματοοικονομικές υποχρεώσεις αναγνωρίζονται αρχικά και επιμετρώνται μεταγενέστερα στα ονομαστικά τους ποσά.</t>
  </si>
  <si>
    <t>16.            Οι κρατικές επιχορηγήσεις που αφορούν περιουσιακά στοιχεία αναγνωρίζονται αρχικά ως υποχρεώσεις στην περίοδο που εισπράττονται ή στην περίοδο που καθίσταται οριστική η έγκρισή τους και υπάρχει βεβαιότητα ότι θα εισπραχθούν. Οι κρατικές επιχορηγήσεις αναγνωρίζονται με τα ποσά που εισπράττονται ή εγκρίνονται οριστικά. Μεταγενέστερα της αρχικής αναγνώρισης, οι κρατικές επιχορηγήσεις αποσβένονται με τη μεταφορά τους στα αποτελέσματα ως έσοδα, στην ίδια περίοδο και με τρόπο αντίστοιχο της μεταφοράς στα αποτελέσματα της λογιστικής αξίας του στοιχείου που επιχορηγήθηκε. Οι κρατικές επιχορηγήσεις που αφορούν έξοδα αναγνωρίζονται αρχικά ως υποχρεώσεις στην περίοδο που εισπράττονται ή στην περίοδο που καθίσταται οριστική η έγκρισή τους και υπάρχει βεβαιότητα ότι θα εισπραχθούν. Οι κρατικές επιχορηγήσεις που αφορούν έξοδα μεταφέρονται στα αποτελέσματα ως έσοδα στην περίοδο στην οποία τα επιχορηγηθέντα έξοδα βαρύνουν τα αποτελέσματα.</t>
  </si>
  <si>
    <t>17.            Οι μη χρηματοοικονομικές υποχρεώσεις αναγνωρίζονται αρχικά και επιμετρώνται μεταγενέστερα στο ονομαστικό ποσό που αναμένεται να απαιτηθεί για το διακανονισμό τους.</t>
  </si>
  <si>
    <t>18.            Διαφορές που προκύπτουν είτε κατά την επανεκτίμησή είτε κατά τον διακανονισμό των μη χρηματοοικονομικών υποχρεώσεων, συμπεριλαμβανομένων των προβλέψεων, αναγνωρίζονται ως κέρδη ή ζημίες της περιόδου στην οποία προκύπτουν.</t>
  </si>
  <si>
    <t xml:space="preserve">19.            Ο τρέχων φόρος εισοδήματος αναγνωρίζεται ως έξοδο στην κατάσταση αποτελεσμάτων και περιλαμβάνει τον φόρο εισοδήματος που προκύπτει βάσει της φορολογικής νομοθεσίας και τις διαφορές φορολογικού ελέγχου για φόρο εισοδήματος και προσαυξήσεις. </t>
  </si>
  <si>
    <t>20.            Τα έσοδα από πωλήσεις αγαθών αναγνωρίζονται όταν: (α) μεταβιβάζονται στον αγοραστή οι ουσιαστικοί κίνδυνοι και τα οφέλη που συνδέονται με την κυριότητά τους, (β) τα αγαθά γίνονται αποδεκτά από τον αγοραστή και (γ) τα οικονομικά οφέλη από τη συναλλαγή μπορούν να επιμετρηθούν αξιόπιστα και θεωρείται σφόδρα πιθανή η εισροή τους στην οντότητα. Τα έσοδα από παροχή υπηρεσιών αναγνωρίζονται με βάση το ποσοστό ολοκλήρωσης και εφόσον θεωρείται σφόδρα πιθανή η εισροή του οικονομικού οφέλους της συναλλαγής. Εναλλακτικά και όταν δεν υπάρχει ουσιώδης επίπτωση στις χρηματοοικονομικές καταστάσεις, τα έσοδα από παροχή υπηρεσιών επιμετρώνται με την μέθοδο της ολοκληρωμένης σύμβασης. Τα έσοδα από τόκους λογίζονται βάσει της αρχής του δουλευμένου. Tα μερίσματα ή το εισόδημα από τη συμμετοχή στην καθαρή θέση άλλων οντοτήτων, αναγνωρίζονται ως έσοδα όταν εγκρίνονται από το αρμόδιο όργανο που αποφασίζει τη διανομή τους. Tα δικαιώματα αναγνωρίζονται ως έσοδα βάσει των σχετικών συμβατικών όρων.</t>
  </si>
  <si>
    <t>21.            Τα έξοδα αναγνωρίζονται στην κατάσταση αποτελεσμάτων βάσει της αρχής του δουλευμένου.</t>
  </si>
  <si>
    <t>22.            Οι συναλλαγές σε ξένο νόμισμα μετατρέπονται κατά την αρχική αναγνώριση στο νόμισμα στο οποίο καταρτίζονται οι χρηματοοικονομικές καταστάσεις της οντότητας με την ισχύουσα συναλλαγματική ισοτιμία κατά τη συναλλαγή. Στο τέλος κάθε περιόδου αναφοράς: (α) τα νομισματικά στοιχεία μετατρέπονται με την ισοτιμία κλεισίματος της ημερομηνίας του ισολογισμού, (β) τα μη νομισματικά στοιχεία που εκφράζονται σε ξένο νόμισμα και επιμετρώνται στο κόστος κτήσεως, μετατρέπονται με την ισοτιμία της αρχικής αναγνώρισης. Oι συναλλαγματικές διαφορές που προκύπτουν από το διακανονισμό νομισματικών στοιχείων ή από τη μετατροπή τους με ισοτιμία διαφορετική από την ισοτιμία μετατροπής κατά την αρχική αναγνώριση ή κατά τη σύνταξη προγενέστερων χρηματοοικονομικών καταστάσεων, αναγνωρίζονται στα αποτελέσματα της περιόδου που προκύπτουν.</t>
  </si>
  <si>
    <t>23            Οι μεταβολές των λογιστικών πολιτικών και οι διορθώσεις λαθών, αναγνωρίζονται αναδρομικά με τη διόρθωση:</t>
  </si>
  <si>
    <t>α) Των λογιστικών αξιών των περιουσιακών στοιχείων, των υποχρεώσεων και της καθαρής θέσης, για την σωρευτική επίδραση της μεταβολής κατά την έναρξη και λήξη της συγκριτικής και της τρέχουσας περιόδου, και</t>
  </si>
  <si>
    <t>β) Των εσόδων, κερδών, εξόδων και ζημιών, όσον αφορά την επίδραση επί των λογιστικών μεγεθών της συγκριτικής περιόδου.</t>
  </si>
  <si>
    <t>24.            Οι μεταβολές των λογιστικών εκτιμήσεων αναγνωρίζονται στην περίοδο στην οποία διαπιστώνεται ότι προκύπτουν και επηρεάζουν αυτή την περίοδο και μελλοντικές περιόδους, κατά περίπτωση. Οι αλλαγές αυτές δεν αναγνωρίζονται αναδρομικά.</t>
  </si>
  <si>
    <t>25.            Η διόρθωση των λαθών διενεργείται άμεσα κατά τον εντοπισμό τους.</t>
  </si>
  <si>
    <t>Γ. ΑΝΑΛΥΣΕΙΣ ΚΟΝΔΥΛΙΩΝ ΧΡΗΜΑΤΟΟΙΚΟΝΟΜΙΚΩΝ ΚΑΤΑΣΤΑΣΕΩΝ</t>
  </si>
  <si>
    <t>1.             Eνσώματα, άυλα και βιολογικά πάγια (παρ. 8 άρθρου 29)</t>
  </si>
  <si>
    <t>Στον κατωτέρω πίνακα παρουσιάζονται οι πληροφορίες που αφορούν την κίνηση και τη συμφωνία των λογαριασμών των ενσωμάτων παγίων, των βιολογικών παγίων και των αύλων παγίων.</t>
  </si>
  <si>
    <t>Πίνακας μεταβολών ενσώματων, άυλων και βιολογικών παγίων περιόδου</t>
  </si>
  <si>
    <t>Πίνακας μεταβολών ενσώματων πάγιων στοιχείων ιδιοχρησ/νων</t>
  </si>
  <si>
    <t>Γήπεδα</t>
  </si>
  <si>
    <t xml:space="preserve">Κτίρια </t>
  </si>
  <si>
    <t>Βιολογικά Πάγια</t>
  </si>
  <si>
    <t xml:space="preserve">Μεταφορικά Μέσα </t>
  </si>
  <si>
    <t>Δαπάνες Ανάπτυξης</t>
  </si>
  <si>
    <t>Συνολο Παγίων</t>
  </si>
  <si>
    <t>Σωρευμένες αποσβέσεις και απομειώσεις</t>
  </si>
  <si>
    <t>Δεν υπάρχει</t>
  </si>
  <si>
    <t>2.            Χρηματοοικονομικά περιουσιακά στοιχεία (παρ. 11 άρθρου 29)</t>
  </si>
  <si>
    <t>3.            Καθαρή θέση (παρ. 12 άρθρου 29)</t>
  </si>
  <si>
    <t>Το κονδύλι «Αποθεματικά νόμων ή καταστατικού» της καθαρής θέσης αναλύεται σύμφωνα με τον παρακάτω πίνακα.</t>
  </si>
  <si>
    <t>Αποθεματικά καταστατικού</t>
  </si>
  <si>
    <t>Τακτικό αποθεματικό</t>
  </si>
  <si>
    <t>Κράτηση στη διάρκεια του έτους</t>
  </si>
  <si>
    <t>4.            Εμπράγματες εγγυήσεις επί ακινήτων της εταιρείας (παρ. 13 άρθρου 29)</t>
  </si>
  <si>
    <t>Δεν υπάρχουν</t>
  </si>
  <si>
    <t>5.            Μακροπρόθεσμες υποχρεώσεις ληξιπρόθεσμες μετά από 5 έτη (παρ. 14 άρθρου 29)</t>
  </si>
  <si>
    <t>6.            Χρηματοοικονομικές δεσμεύσεις, εγγυήσεις και ενδεχόμενες επιβαρύνσεις (ενδεχόμενες υποχρεώσεις) εκτός ισολογισμού (παρ. 16 άρθρου 29)</t>
  </si>
  <si>
    <t>Οι δεσμεύσεις για παροχές σε εργαζομένους μετά την έξοδο από την υπηρεσία αφορούν τις προβλέψεις για αποζημίωση βάσει των προβλέψεων του νόμου 2112/20.</t>
  </si>
  <si>
    <t>7.             Προτεινόμενη διάθεση κερδών (παρ. 19 άρθρου 29)</t>
  </si>
  <si>
    <t>Διανομή σε:</t>
  </si>
  <si>
    <t>Αποθεματικό άρθρου ΧΧ του καταστατικού</t>
  </si>
  <si>
    <t>Μερίσματα προς μετόχους</t>
  </si>
  <si>
    <t>Καταβληθέντα μερίσματα περιόδου</t>
  </si>
  <si>
    <t>8.            Μέσος όρος προσωπικού (παρ. 23α άρθρου 29)</t>
  </si>
  <si>
    <t>Ο μέσος όρος προσωπικού της εταιρείας κατά την περίοδο 2016 ανήλθε σε 228 απασχολούμενους (προηγούμενη χρήση 224).</t>
  </si>
  <si>
    <t>Μέσο όρος εργατικού προσωπικού</t>
  </si>
  <si>
    <t>Μέσος όρος υπαλληλικού προσωπικού</t>
  </si>
  <si>
    <t>Γενικός μέσος όρος απασχολούμενων</t>
  </si>
  <si>
    <t>Το συνολικό κόστος μισθοδοσίας του προσωπικού αναλύεται στον παρακάτω πίνακα.</t>
  </si>
  <si>
    <t>Μισθοί και ημερομίσθια (μικτά ποσά)</t>
  </si>
  <si>
    <t>Κοινωνικές επιβαρύνσεις (εργοδοτικές εισφορές)</t>
  </si>
  <si>
    <t>Κόστος για παροχές μετά την έξοδο από την υπηρεσία</t>
  </si>
  <si>
    <t>Σύνολο κόστους μισθοδοσίας περιόδου</t>
  </si>
  <si>
    <t>9.            Προκαταβολές και πιστώσεις προς τα μέλη του Διοικητικού Συμβουλίου (παρ. 25 άρθρου 29)</t>
  </si>
  <si>
    <t>10.             Αμοιβές προς τα μέλη του Διοικητικού Συμβουλίου (παρ. 30 άρθρου 29)</t>
  </si>
  <si>
    <t>Αμοιβές μελών διοικητικού συμβουλίου της περιόδου (σύνολο)</t>
  </si>
  <si>
    <t>11.             Συναλλαγές με συνδεμένα μέρη (παρ. 31 άρθρου 29)</t>
  </si>
  <si>
    <t>13.             Αξία περιουσιακών στοιχείων προς εκποίηση εντός των επόμενων 12 μηνών (παρ. 33 άρθρου 29)</t>
  </si>
  <si>
    <t>Σημειώσεις για τους συντάκτες προσαρτήματος</t>
  </si>
  <si>
    <t xml:space="preserve">     1.             Για τη σύνταξη των ενδεικνυόμενων γνωστοποιήσεων για την πρώτη εφαρμογή, με τη χρήση επεξηγηματικού κειμένου και πινάκων, λαμβάνονται υπόψη τα αναφερόμενα στο κείμενο του νόμου (άρθρο 37) καθώς και στο κείμενο και τα παραδείγματα της Λογιστικής Οδηγίας της ΕΛΤΕ. Σύνοψη οδηγιών για την ανακατάταξη κονδυλίων της συγκριτικής περιόδου παρατίθενται στο παράρτημα του βιβλίου.</t>
  </si>
  <si>
    <t xml:space="preserve">     2.             Στο κεφάλαιο 5 περί προσαρτήματος των ενοποιημένων καταστάσεων, παρατίθεται ενδεικτική διατύπωση λογιστικών πολιτικών και αναλύσεις κονδυλίων, που σε ορισμένες περιπτώσεις ενδέχεται να είναι σχετικές για το προσάρτημα των ατομικών καταστάσεων μεσαίων και μεγάλων οντοτήτων.</t>
  </si>
  <si>
    <t xml:space="preserve">Η Πρόεδρος </t>
  </si>
  <si>
    <t>ΧΑΛΑΡΗ ΣΟΦΙΑ</t>
  </si>
  <si>
    <t>ΑΔΤ / ΑΒ - 849932</t>
  </si>
  <si>
    <t>Σύμβουλος</t>
  </si>
  <si>
    <t xml:space="preserve">Ο Οικονομικός </t>
  </si>
  <si>
    <t>Μεταβολή κονδυλίου «Αποθεματικά νόμων ή καταστατικού» στο έτος 2018</t>
  </si>
  <si>
    <t>Κύκλος εργασιών (καθαρός) (70+71)</t>
  </si>
  <si>
    <t>60.01</t>
  </si>
  <si>
    <t>60.02</t>
  </si>
  <si>
    <t>Προβλέψεις για αποζημείωση μετά την έξοδα από την υπηρεσία</t>
  </si>
  <si>
    <t>64.03</t>
  </si>
  <si>
    <t>64.04</t>
  </si>
  <si>
    <t>64.10</t>
  </si>
  <si>
    <t>64.11</t>
  </si>
  <si>
    <t>64.12</t>
  </si>
  <si>
    <t>Αμοιβές για υπηρεσίες</t>
  </si>
  <si>
    <t>Ενέργεια</t>
  </si>
  <si>
    <t>Ύδρευση</t>
  </si>
  <si>
    <t>Τηλεπικοινωνίες</t>
  </si>
  <si>
    <t>Ενοίκια</t>
  </si>
  <si>
    <t>Ασφάλιστρα</t>
  </si>
  <si>
    <t>Μεταφορικά</t>
  </si>
  <si>
    <t>Αναλώσιμα</t>
  </si>
  <si>
    <t>Επισκευές και συντηρήσεις</t>
  </si>
  <si>
    <t>Διαφήμιση και προβολή</t>
  </si>
  <si>
    <t>Φόροι και τέλη</t>
  </si>
  <si>
    <t>Λοιπά έξοδα</t>
  </si>
  <si>
    <t>67.03</t>
  </si>
  <si>
    <t>67.04</t>
  </si>
  <si>
    <t>67.05</t>
  </si>
  <si>
    <t>79.00</t>
  </si>
  <si>
    <t>Άλλα ασυνήθη έξοδα και ζημιές</t>
  </si>
  <si>
    <t>Πρόστιμα-προσαυξήσεις και ποινές</t>
  </si>
  <si>
    <t>Ασυνήθη έξοδα και ζημιές από σνδ/νες οντότητες</t>
  </si>
  <si>
    <t>Μικτές αποδοχές προσωπικού</t>
  </si>
  <si>
    <t>Λοιπές παροχές</t>
  </si>
  <si>
    <t>Πωλήσεις Αγαθών και Υπηρεσιών</t>
  </si>
  <si>
    <t>Λοιπά έξοδα και ζημιές (67)</t>
  </si>
  <si>
    <t>Λοιπά έσοδα και κέρδη (79)</t>
  </si>
  <si>
    <t>ΑΠΟΣΤΟΛΟΣ ΗΛ ΣΚΑΦΙΔΑΣ</t>
  </si>
  <si>
    <t>ΔΗΜΟΤΙΚΗ ΚΟΙΝΩΦΕΛΗΣ ΕΠΙΧΕΙΡΗΣΗ ΚΕΚΠΑ ΔΙΕΚ</t>
  </si>
  <si>
    <t>Ακίνητα (12)</t>
  </si>
  <si>
    <t>Μηχανολογικός εξοπλισμός (13)</t>
  </si>
  <si>
    <t>Λοιπός εξοπλισμός (14+15)</t>
  </si>
  <si>
    <t>Λοιπά άυλα (18)</t>
  </si>
  <si>
    <t>Λοιποί συμμετοχικοί τίτλοι (34+36)</t>
  </si>
  <si>
    <t>Λοιπές απαιτήσεις (33)</t>
  </si>
  <si>
    <t>Αποθεματικά νόμων ή καταστατικού (46)</t>
  </si>
  <si>
    <t>Προβλέψεις για παροχές σε εργαζομένους (57.01)</t>
  </si>
  <si>
    <t>Δάνεια (52)</t>
  </si>
  <si>
    <t>Εμπορικές υποχρεώσεις (50+51)</t>
  </si>
  <si>
    <t>ΑΔΤ Χ 927023</t>
  </si>
  <si>
    <t>(+) Πιστωτικοί τόκοι και συναφή έσοδα</t>
  </si>
  <si>
    <t>(-) Χρεωστικοί τόκοι και συναφή έξοδα</t>
  </si>
  <si>
    <t xml:space="preserve">Το εγκεκριμένο κεφάλαιο της επιχείρησης ανέρχεται σε 2.774.355,13, και είναι  καταβλημένο ποσό 1.925.027,97 το δε υπόλοιπο 849.327,16 είναι οφειλόμενο. </t>
  </si>
  <si>
    <t>Αρ.Αδ. Α΄Τάξης 0105989</t>
  </si>
  <si>
    <t>(+) Πιστωτικοί τόκοι και συναφή έσοδα (72)</t>
  </si>
  <si>
    <t>(-) Χρεωστικοί τόκοι και συναφή έξοδα (65)</t>
  </si>
  <si>
    <t>67.99</t>
  </si>
  <si>
    <t>Ενοίκια κτιρίων</t>
  </si>
  <si>
    <t xml:space="preserve">       ΑΔΤ  ΑΙ  860288</t>
  </si>
  <si>
    <t xml:space="preserve">       ΑΔΤ ΑΙ  860288</t>
  </si>
  <si>
    <t>Αποτελέσματα εις νέο (49)</t>
  </si>
  <si>
    <t>Υπόλοιπο στην αρχή του έτους (01.01.2019)</t>
  </si>
  <si>
    <t>ΑΔΤ ΑΒ 849932</t>
  </si>
  <si>
    <t>ΑΠΟΣΤΟΛΟΣ ΗΛ.ΣΚΑΦΙΔΑΣ</t>
  </si>
  <si>
    <t>ΑΠΟΣΤΟΛΟΣ ΗΛ. ΣΚΑΦΙΔΑΣ</t>
  </si>
  <si>
    <t>Κέρδη  ή (Ζημίες) Εκμεταλλεύσεως</t>
  </si>
  <si>
    <t xml:space="preserve">Δουλευμένα έσοδα περιόδου </t>
  </si>
  <si>
    <t>Σύνολο κερδών - ζημιών περιόδου</t>
  </si>
  <si>
    <t>Κέρδη - ζημίες εις νέο</t>
  </si>
  <si>
    <t>Υπόλοιπο 31.12.2021</t>
  </si>
  <si>
    <t>Από το σύνολο των μακροπρόθεσμων υποχρεώσεων της εταιρείας, ποσό 214.597,93 είναι πληρωτέα μετά από πέντε (5) έτη από την ημερομηνία του ισολογισμού. Τα αντίστοιχα ποσά της προηγούμενης περιόδου ήταν 258.689,61.</t>
  </si>
  <si>
    <t>χρήσης 2022</t>
  </si>
  <si>
    <t>Υπόλοιπο αξίας κτήσης 31.12.2021</t>
  </si>
  <si>
    <t>Προσθήκες περιόδου 2022</t>
  </si>
  <si>
    <t>Μειώσεις περιόδου 2022</t>
  </si>
  <si>
    <t>Μεταφορές περιόδου 2022</t>
  </si>
  <si>
    <t>Υπόλοιπο 31.12.2022</t>
  </si>
  <si>
    <t>Απομειώσεις 2022</t>
  </si>
  <si>
    <t>Συσωρευμένες απομειώσεις 31.12.2022</t>
  </si>
  <si>
    <t>Καθαρή λογιστική αξία 31.12.2022</t>
  </si>
  <si>
    <t>χρήσης 2023</t>
  </si>
  <si>
    <t xml:space="preserve"> ΦΥΛΛΟ ΑΠΟΤΕΛΕΣΜΑΤΩΝ &amp; ΜΕΡΙΣΜΟΥ  2023</t>
  </si>
  <si>
    <t>ΠΡΟΣΑΡΤΗΜΑ ΤΗΣ ΔΗΜΟΤΙΚΗΣ ΚΟΙΝΩΦΕΛΗΣ ΕΠΙΧΕΙΡΗΣΗΣ ΚΕΚΠΑ-ΔΙΕΚ ΤΟΥ 2023</t>
  </si>
  <si>
    <t>Υπόλοιπο στο τέλος του έτους (31.12.2023)</t>
  </si>
  <si>
    <t>Υπόλοιπο αξίας κτήσης 31.12.2022</t>
  </si>
  <si>
    <t>Προσθήκες περιόδου 2023</t>
  </si>
  <si>
    <t>Μειώσεις περιόδου 2023</t>
  </si>
  <si>
    <t>Μεταφορές περιόδου 2023</t>
  </si>
  <si>
    <t>Υπόλοιπο 31.12.2023</t>
  </si>
  <si>
    <t>Απομειώσεις 2023</t>
  </si>
  <si>
    <t>Συσωρευμένες απομειώσεις 31.12.2023</t>
  </si>
  <si>
    <t>Καθαρή λογιστική αξία 31.12.2023</t>
  </si>
  <si>
    <t>13η Χρήση (1η Ιανουαρίου-31η Δεκεμβρίου 2023) ΑΦΜ 997708479</t>
  </si>
  <si>
    <t>Βόλος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</si>
</sst>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charset val="161"/>
      <scheme val="minor"/>
    </font>
    <font>
      <sz val="11"/>
      <color rgb="FF000000"/>
      <name val="Arial"/>
      <family val="2"/>
      <charset val="161"/>
    </font>
    <font>
      <b/>
      <sz val="11"/>
      <color rgb="FF000000"/>
      <name val="Arial"/>
      <family val="2"/>
      <charset val="161"/>
    </font>
    <font>
      <b/>
      <u/>
      <sz val="11"/>
      <color rgb="FF000000"/>
      <name val="Arial"/>
      <family val="2"/>
      <charset val="161"/>
    </font>
    <font>
      <i/>
      <sz val="11"/>
      <color rgb="FF000000"/>
      <name val="Arial"/>
      <family val="2"/>
      <charset val="161"/>
    </font>
    <font>
      <b/>
      <sz val="12"/>
      <color rgb="FF000000"/>
      <name val="Arial"/>
      <family val="2"/>
      <charset val="161"/>
    </font>
    <font>
      <b/>
      <u/>
      <sz val="8"/>
      <color rgb="FF000000"/>
      <name val="Arial"/>
      <family val="2"/>
      <charset val="161"/>
    </font>
    <font>
      <b/>
      <i/>
      <sz val="11"/>
      <color rgb="FF000000"/>
      <name val="Arial"/>
      <family val="2"/>
      <charset val="161"/>
    </font>
    <font>
      <b/>
      <sz val="11"/>
      <name val="Arial"/>
      <family val="2"/>
      <charset val="161"/>
    </font>
    <font>
      <sz val="11"/>
      <name val="Arial"/>
      <family val="2"/>
      <charset val="161"/>
    </font>
    <font>
      <sz val="12"/>
      <color theme="1"/>
      <name val="Arial"/>
      <family val="2"/>
      <charset val="161"/>
    </font>
    <font>
      <b/>
      <sz val="12"/>
      <name val="Arial"/>
      <family val="2"/>
      <charset val="161"/>
    </font>
    <font>
      <sz val="12"/>
      <name val="Arial"/>
      <family val="2"/>
      <charset val="161"/>
    </font>
    <font>
      <sz val="9"/>
      <name val="Arial"/>
      <family val="2"/>
      <charset val="161"/>
    </font>
    <font>
      <sz val="24"/>
      <name val="Arial"/>
      <family val="2"/>
      <charset val="161"/>
    </font>
    <font>
      <b/>
      <u/>
      <sz val="14"/>
      <name val="Arial"/>
      <family val="2"/>
      <charset val="161"/>
    </font>
    <font>
      <b/>
      <sz val="13"/>
      <name val="Arial"/>
      <family val="2"/>
      <charset val="161"/>
    </font>
    <font>
      <sz val="13"/>
      <name val="Arial"/>
      <family val="2"/>
      <charset val="161"/>
    </font>
    <font>
      <sz val="10"/>
      <name val="Arial"/>
      <family val="2"/>
      <charset val="161"/>
    </font>
    <font>
      <u/>
      <sz val="13"/>
      <name val="Arial"/>
      <family val="2"/>
      <charset val="161"/>
    </font>
    <font>
      <b/>
      <sz val="9"/>
      <name val="Arial"/>
      <family val="2"/>
      <charset val="161"/>
    </font>
    <font>
      <b/>
      <u/>
      <sz val="13"/>
      <name val="Arial"/>
      <family val="2"/>
      <charset val="161"/>
    </font>
    <font>
      <u/>
      <sz val="11"/>
      <color theme="10"/>
      <name val="Calibri"/>
      <family val="2"/>
      <charset val="161"/>
      <scheme val="minor"/>
    </font>
    <font>
      <b/>
      <sz val="12"/>
      <color theme="1"/>
      <name val="Arial"/>
      <family val="2"/>
      <charset val="161"/>
    </font>
    <font>
      <u/>
      <sz val="12"/>
      <color theme="1"/>
      <name val="Arial"/>
      <family val="2"/>
      <charset val="161"/>
    </font>
    <font>
      <sz val="12"/>
      <color rgb="FFFF0000"/>
      <name val="Arial"/>
      <family val="2"/>
      <charset val="161"/>
    </font>
    <font>
      <b/>
      <u/>
      <sz val="12"/>
      <name val="Arial"/>
      <family val="2"/>
      <charset val="161"/>
    </font>
    <font>
      <b/>
      <sz val="24"/>
      <name val="Arial"/>
      <family val="2"/>
      <charset val="161"/>
    </font>
    <font>
      <b/>
      <sz val="14"/>
      <name val="Arial"/>
      <family val="2"/>
      <charset val="161"/>
    </font>
    <font>
      <sz val="14"/>
      <name val="Arial"/>
      <family val="2"/>
      <charset val="161"/>
    </font>
    <font>
      <b/>
      <u/>
      <sz val="11"/>
      <name val="Arial"/>
      <family val="2"/>
      <charset val="161"/>
    </font>
    <font>
      <b/>
      <u/>
      <sz val="22"/>
      <color theme="1"/>
      <name val="Arial"/>
      <family val="2"/>
      <charset val="161"/>
    </font>
    <font>
      <u/>
      <sz val="22"/>
      <color theme="1"/>
      <name val="Arial"/>
      <family val="2"/>
      <charset val="161"/>
    </font>
    <font>
      <sz val="22"/>
      <color theme="1"/>
      <name val="Arial"/>
      <family val="2"/>
      <charset val="161"/>
    </font>
    <font>
      <b/>
      <u val="double"/>
      <sz val="13"/>
      <name val="Arial"/>
      <family val="2"/>
      <charset val="161"/>
    </font>
    <font>
      <u val="double"/>
      <sz val="13"/>
      <name val="Arial"/>
      <family val="2"/>
      <charset val="161"/>
    </font>
    <font>
      <u/>
      <sz val="12"/>
      <name val="Arial"/>
      <family val="2"/>
      <charset val="161"/>
    </font>
    <font>
      <b/>
      <u val="double"/>
      <sz val="12"/>
      <name val="Arial"/>
      <family val="2"/>
      <charset val="161"/>
    </font>
    <font>
      <b/>
      <u/>
      <sz val="12"/>
      <color theme="1"/>
      <name val="Arial"/>
      <family val="2"/>
      <charset val="161"/>
    </font>
    <font>
      <b/>
      <u val="double"/>
      <sz val="12"/>
      <color theme="1"/>
      <name val="Arial"/>
      <family val="2"/>
      <charset val="161"/>
    </font>
    <font>
      <b/>
      <sz val="10"/>
      <name val="Arial"/>
      <family val="2"/>
      <charset val="161"/>
    </font>
    <font>
      <sz val="10"/>
      <color theme="1"/>
      <name val="Arial"/>
      <family val="2"/>
      <charset val="161"/>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7" tint="0.59999389629810485"/>
        <bgColor indexed="64"/>
      </patternFill>
    </fill>
  </fills>
  <borders count="97">
    <border>
      <left/>
      <right/>
      <top/>
      <bottom/>
      <diagonal/>
    </border>
    <border>
      <left style="medium">
        <color rgb="FFEFEFEF"/>
      </left>
      <right style="medium">
        <color rgb="FFEFEFEF"/>
      </right>
      <top style="medium">
        <color rgb="FFEFEFEF"/>
      </top>
      <bottom style="medium">
        <color rgb="FFEFEFEF"/>
      </bottom>
      <diagonal/>
    </border>
    <border>
      <left style="medium">
        <color rgb="FFEFEFEF"/>
      </left>
      <right style="medium">
        <color rgb="FFEFEFEF"/>
      </right>
      <top style="medium">
        <color rgb="FFEFEFEF"/>
      </top>
      <bottom style="medium">
        <color rgb="FF2C638B"/>
      </bottom>
      <diagonal/>
    </border>
    <border>
      <left style="medium">
        <color rgb="FFEFEFEF"/>
      </left>
      <right style="medium">
        <color rgb="FFEFEFEF"/>
      </right>
      <top style="medium">
        <color rgb="FFEFEFEF"/>
      </top>
      <bottom style="double">
        <color rgb="FF2C638B"/>
      </bottom>
      <diagonal/>
    </border>
    <border>
      <left/>
      <right/>
      <top/>
      <bottom style="medium">
        <color rgb="FFEFEFEF"/>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medium">
        <color rgb="FFEFEFEF"/>
      </bottom>
      <diagonal/>
    </border>
    <border>
      <left/>
      <right style="thick">
        <color auto="1"/>
      </right>
      <top/>
      <bottom style="medium">
        <color rgb="FFEFEFEF"/>
      </bottom>
      <diagonal/>
    </border>
    <border>
      <left style="thick">
        <color auto="1"/>
      </left>
      <right style="medium">
        <color rgb="FFEFEFEF"/>
      </right>
      <top style="medium">
        <color rgb="FFEFEFEF"/>
      </top>
      <bottom style="medium">
        <color rgb="FFEFEFEF"/>
      </bottom>
      <diagonal/>
    </border>
    <border>
      <left style="medium">
        <color rgb="FFEFEFEF"/>
      </left>
      <right style="thick">
        <color auto="1"/>
      </right>
      <top style="medium">
        <color rgb="FFEFEFEF"/>
      </top>
      <bottom style="medium">
        <color rgb="FFEFEFEF"/>
      </bottom>
      <diagonal/>
    </border>
    <border>
      <left style="medium">
        <color rgb="FFEFEFEF"/>
      </left>
      <right style="thick">
        <color auto="1"/>
      </right>
      <top style="medium">
        <color rgb="FFEFEFEF"/>
      </top>
      <bottom style="medium">
        <color rgb="FF2C638B"/>
      </bottom>
      <diagonal/>
    </border>
    <border>
      <left style="medium">
        <color rgb="FFEFEFEF"/>
      </left>
      <right style="thick">
        <color auto="1"/>
      </right>
      <top style="medium">
        <color rgb="FFEFEFEF"/>
      </top>
      <bottom style="double">
        <color rgb="FF2C638B"/>
      </bottom>
      <diagonal/>
    </border>
    <border>
      <left style="thick">
        <color auto="1"/>
      </left>
      <right/>
      <top style="medium">
        <color rgb="FFEFEFEF"/>
      </top>
      <bottom style="medium">
        <color rgb="FFEFEFEF"/>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medium">
        <color rgb="FFEFEFEF"/>
      </bottom>
      <diagonal/>
    </border>
    <border>
      <left/>
      <right/>
      <top style="thick">
        <color auto="1"/>
      </top>
      <bottom style="medium">
        <color rgb="FFEFEFEF"/>
      </bottom>
      <diagonal/>
    </border>
    <border>
      <left/>
      <right style="thick">
        <color auto="1"/>
      </right>
      <top style="thick">
        <color auto="1"/>
      </top>
      <bottom style="medium">
        <color rgb="FFEFEFEF"/>
      </bottom>
      <diagonal/>
    </border>
    <border>
      <left style="thick">
        <color auto="1"/>
      </left>
      <right/>
      <top/>
      <bottom/>
      <diagonal/>
    </border>
    <border>
      <left/>
      <right style="thick">
        <color auto="1"/>
      </right>
      <top/>
      <bottom/>
      <diagonal/>
    </border>
    <border>
      <left/>
      <right/>
      <top style="thick">
        <color auto="1"/>
      </top>
      <bottom style="thick">
        <color auto="1"/>
      </bottom>
      <diagonal/>
    </border>
    <border>
      <left/>
      <right style="thick">
        <color auto="1"/>
      </right>
      <top style="thick">
        <color auto="1"/>
      </top>
      <bottom style="thick">
        <color auto="1"/>
      </bottom>
      <diagonal/>
    </border>
    <border>
      <left style="medium">
        <color rgb="FFEFEFEF"/>
      </left>
      <right/>
      <top style="medium">
        <color rgb="FFEFEFEF"/>
      </top>
      <bottom style="medium">
        <color rgb="FFEFEFEF"/>
      </bottom>
      <diagonal/>
    </border>
    <border>
      <left style="medium">
        <color rgb="FFEFEFEF"/>
      </left>
      <right style="medium">
        <color rgb="FFEFEFEF"/>
      </right>
      <top style="medium">
        <color rgb="FFEFEFEF"/>
      </top>
      <bottom/>
      <diagonal/>
    </border>
    <border>
      <left style="medium">
        <color rgb="FFEFEFEF"/>
      </left>
      <right/>
      <top style="medium">
        <color rgb="FFEFEFEF"/>
      </top>
      <bottom/>
      <diagonal/>
    </border>
    <border>
      <left style="medium">
        <color rgb="FFEFEFEF"/>
      </left>
      <right style="medium">
        <color rgb="FFEFEFEF"/>
      </right>
      <top/>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style="thick">
        <color indexed="64"/>
      </right>
      <top style="hair">
        <color indexed="64"/>
      </top>
      <bottom style="hair">
        <color indexed="64"/>
      </bottom>
      <diagonal/>
    </border>
    <border>
      <left style="thick">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ck">
        <color indexed="64"/>
      </right>
      <top style="hair">
        <color indexed="64"/>
      </top>
      <bottom/>
      <diagonal/>
    </border>
    <border>
      <left style="thick">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ck">
        <color indexed="64"/>
      </right>
      <top style="hair">
        <color indexed="64"/>
      </top>
      <bottom style="hair">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style="thick">
        <color indexed="64"/>
      </right>
      <top style="double">
        <color indexed="64"/>
      </top>
      <bottom style="hair">
        <color indexed="64"/>
      </bottom>
      <diagonal/>
    </border>
    <border>
      <left/>
      <right style="thick">
        <color indexed="64"/>
      </right>
      <top style="hair">
        <color indexed="64"/>
      </top>
      <bottom style="hair">
        <color indexed="64"/>
      </bottom>
      <diagonal/>
    </border>
    <border>
      <left style="thick">
        <color indexed="64"/>
      </left>
      <right style="thick">
        <color indexed="64"/>
      </right>
      <top style="hair">
        <color indexed="64"/>
      </top>
      <bottom/>
      <diagonal/>
    </border>
    <border>
      <left style="thick">
        <color indexed="64"/>
      </left>
      <right style="thick">
        <color indexed="64"/>
      </right>
      <top style="medium">
        <color indexed="64"/>
      </top>
      <bottom style="double">
        <color indexed="64"/>
      </bottom>
      <diagonal/>
    </border>
    <border>
      <left style="thick">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top/>
      <bottom style="medium">
        <color indexed="64"/>
      </bottom>
      <diagonal/>
    </border>
    <border>
      <left style="medium">
        <color rgb="FFEFEFEF"/>
      </left>
      <right style="medium">
        <color rgb="FFEFEFEF"/>
      </right>
      <top/>
      <bottom style="thick">
        <color auto="1"/>
      </bottom>
      <diagonal/>
    </border>
    <border>
      <left style="medium">
        <color rgb="FFEFEFEF"/>
      </left>
      <right style="medium">
        <color rgb="FFEFEFEF"/>
      </right>
      <top/>
      <bottom style="medium">
        <color rgb="FFEFEFEF"/>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style="medium">
        <color rgb="FFEFEFEF"/>
      </right>
      <top style="medium">
        <color rgb="FFEFEFEF"/>
      </top>
      <bottom style="medium">
        <color rgb="FFEFEFEF"/>
      </bottom>
      <diagonal/>
    </border>
    <border>
      <left style="medium">
        <color rgb="FFEFEFEF"/>
      </left>
      <right style="double">
        <color auto="1"/>
      </right>
      <top style="medium">
        <color rgb="FFEFEFEF"/>
      </top>
      <bottom style="medium">
        <color rgb="FFEFEFEF"/>
      </bottom>
      <diagonal/>
    </border>
    <border>
      <left style="double">
        <color auto="1"/>
      </left>
      <right/>
      <top style="medium">
        <color rgb="FFEFEFEF"/>
      </top>
      <bottom style="medium">
        <color rgb="FFEFEFEF"/>
      </bottom>
      <diagonal/>
    </border>
    <border>
      <left style="medium">
        <color rgb="FFEFEFEF"/>
      </left>
      <right style="double">
        <color auto="1"/>
      </right>
      <top style="medium">
        <color rgb="FFEFEFEF"/>
      </top>
      <bottom/>
      <diagonal/>
    </border>
    <border>
      <left style="medium">
        <color rgb="FFEFEFEF"/>
      </left>
      <right style="double">
        <color auto="1"/>
      </right>
      <top/>
      <bottom style="medium">
        <color rgb="FFEFEFEF"/>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auto="1"/>
      </left>
      <right/>
      <top style="medium">
        <color rgb="FFEFEFEF"/>
      </top>
      <bottom/>
      <diagonal/>
    </border>
    <border>
      <left style="double">
        <color auto="1"/>
      </left>
      <right/>
      <top style="medium">
        <color auto="1"/>
      </top>
      <bottom/>
      <diagonal/>
    </border>
    <border>
      <left/>
      <right/>
      <top style="medium">
        <color auto="1"/>
      </top>
      <bottom/>
      <diagonal/>
    </border>
    <border>
      <left style="double">
        <color auto="1"/>
      </left>
      <right/>
      <top/>
      <bottom style="medium">
        <color rgb="FFEFEFEF"/>
      </bottom>
      <diagonal/>
    </border>
    <border>
      <left/>
      <right style="double">
        <color auto="1"/>
      </right>
      <top/>
      <bottom style="medium">
        <color rgb="FFEFEFEF"/>
      </bottom>
      <diagonal/>
    </border>
    <border>
      <left style="double">
        <color auto="1"/>
      </left>
      <right/>
      <top style="double">
        <color auto="1"/>
      </top>
      <bottom style="medium">
        <color auto="1"/>
      </bottom>
      <diagonal/>
    </border>
    <border>
      <left/>
      <right/>
      <top style="double">
        <color auto="1"/>
      </top>
      <bottom style="medium">
        <color auto="1"/>
      </bottom>
      <diagonal/>
    </border>
    <border>
      <left/>
      <right style="double">
        <color auto="1"/>
      </right>
      <top style="double">
        <color auto="1"/>
      </top>
      <bottom style="medium">
        <color auto="1"/>
      </bottom>
      <diagonal/>
    </border>
    <border>
      <left style="double">
        <color auto="1"/>
      </left>
      <right/>
      <top/>
      <bottom style="medium">
        <color auto="1"/>
      </bottom>
      <diagonal/>
    </border>
    <border>
      <left/>
      <right style="double">
        <color auto="1"/>
      </right>
      <top/>
      <bottom style="medium">
        <color auto="1"/>
      </bottom>
      <diagonal/>
    </border>
    <border>
      <left style="thick">
        <color indexed="64"/>
      </left>
      <right style="thin">
        <color indexed="64"/>
      </right>
      <top style="medium">
        <color indexed="64"/>
      </top>
      <bottom style="double">
        <color indexed="64"/>
      </bottom>
      <diagonal/>
    </border>
    <border>
      <left style="thin">
        <color indexed="64"/>
      </left>
      <right style="thick">
        <color indexed="64"/>
      </right>
      <top style="thick">
        <color indexed="64"/>
      </top>
      <bottom style="thick">
        <color indexed="64"/>
      </bottom>
      <diagonal/>
    </border>
    <border>
      <left style="thin">
        <color indexed="64"/>
      </left>
      <right style="thick">
        <color indexed="64"/>
      </right>
      <top style="hair">
        <color indexed="64"/>
      </top>
      <bottom style="medium">
        <color indexed="64"/>
      </bottom>
      <diagonal/>
    </border>
    <border>
      <left style="thin">
        <color indexed="64"/>
      </left>
      <right style="thick">
        <color indexed="64"/>
      </right>
      <top style="double">
        <color indexed="64"/>
      </top>
      <bottom style="hair">
        <color indexed="64"/>
      </bottom>
      <diagonal/>
    </border>
    <border>
      <left style="double">
        <color auto="1"/>
      </left>
      <right/>
      <top style="thick">
        <color auto="1"/>
      </top>
      <bottom style="thick">
        <color auto="1"/>
      </bottom>
      <diagonal/>
    </border>
    <border>
      <left/>
      <right style="double">
        <color auto="1"/>
      </right>
      <top style="thick">
        <color auto="1"/>
      </top>
      <bottom style="thick">
        <color auto="1"/>
      </bottom>
      <diagonal/>
    </border>
    <border>
      <left style="double">
        <color auto="1"/>
      </left>
      <right/>
      <top style="thick">
        <color auto="1"/>
      </top>
      <bottom/>
      <diagonal/>
    </border>
    <border>
      <left/>
      <right style="double">
        <color auto="1"/>
      </right>
      <top style="thick">
        <color auto="1"/>
      </top>
      <bottom/>
      <diagonal/>
    </border>
    <border>
      <left style="double">
        <color auto="1"/>
      </left>
      <right style="medium">
        <color rgb="FFEFEFEF"/>
      </right>
      <top style="medium">
        <color rgb="FFEFEFEF"/>
      </top>
      <bottom style="thick">
        <color auto="1"/>
      </bottom>
      <diagonal/>
    </border>
    <border>
      <left/>
      <right/>
      <top style="medium">
        <color auto="1"/>
      </top>
      <bottom/>
      <diagonal/>
    </border>
    <border>
      <left/>
      <right style="double">
        <color auto="1"/>
      </right>
      <top style="medium">
        <color auto="1"/>
      </top>
      <bottom/>
      <diagonal/>
    </border>
    <border>
      <left style="double">
        <color auto="1"/>
      </left>
      <right/>
      <top style="medium">
        <color auto="1"/>
      </top>
      <bottom/>
      <diagonal/>
    </border>
    <border>
      <left style="double">
        <color auto="1"/>
      </left>
      <right/>
      <top style="medium">
        <color auto="1"/>
      </top>
      <bottom style="medium">
        <color rgb="FFEFEFEF"/>
      </bottom>
      <diagonal/>
    </border>
    <border>
      <left/>
      <right/>
      <top style="medium">
        <color auto="1"/>
      </top>
      <bottom style="medium">
        <color rgb="FFEFEFEF"/>
      </bottom>
      <diagonal/>
    </border>
    <border>
      <left/>
      <right style="double">
        <color auto="1"/>
      </right>
      <top style="medium">
        <color auto="1"/>
      </top>
      <bottom style="medium">
        <color rgb="FFEFEFEF"/>
      </bottom>
      <diagonal/>
    </border>
    <border>
      <left style="double">
        <color auto="1"/>
      </left>
      <right/>
      <top style="medium">
        <color auto="1"/>
      </top>
      <bottom/>
      <diagonal/>
    </border>
    <border>
      <left/>
      <right/>
      <top style="medium">
        <color auto="1"/>
      </top>
      <bottom/>
      <diagonal/>
    </border>
    <border>
      <left/>
      <right style="double">
        <color auto="1"/>
      </right>
      <top style="medium">
        <color auto="1"/>
      </top>
      <bottom/>
      <diagonal/>
    </border>
    <border>
      <left style="medium">
        <color rgb="FFEFEFEF"/>
      </left>
      <right/>
      <top/>
      <bottom/>
      <diagonal/>
    </border>
    <border>
      <left style="medium">
        <color rgb="FFEFEFEF"/>
      </left>
      <right/>
      <top/>
      <bottom style="medium">
        <color rgb="FFEFEFEF"/>
      </bottom>
      <diagonal/>
    </border>
    <border>
      <left style="medium">
        <color rgb="FFEFEFEF"/>
      </left>
      <right/>
      <top/>
      <bottom style="thick">
        <color auto="1"/>
      </bottom>
      <diagonal/>
    </border>
  </borders>
  <cellStyleXfs count="2">
    <xf numFmtId="0" fontId="0" fillId="0" borderId="0"/>
    <xf numFmtId="0" fontId="22" fillId="0" borderId="0" applyNumberFormat="0" applyFill="0" applyBorder="0" applyAlignment="0" applyProtection="0"/>
  </cellStyleXfs>
  <cellXfs count="305">
    <xf numFmtId="0" fontId="0" fillId="0" borderId="0" xfId="0"/>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2" borderId="10" xfId="0" applyFont="1" applyFill="1" applyBorder="1" applyAlignment="1">
      <alignment vertical="center" wrapText="1"/>
    </xf>
    <xf numFmtId="0" fontId="1" fillId="2" borderId="11" xfId="0" applyFont="1" applyFill="1" applyBorder="1" applyAlignment="1">
      <alignment horizontal="center" vertical="center" wrapText="1"/>
    </xf>
    <xf numFmtId="0" fontId="1" fillId="2" borderId="10" xfId="0" applyFont="1" applyFill="1" applyBorder="1" applyAlignment="1">
      <alignment vertical="center" wrapText="1"/>
    </xf>
    <xf numFmtId="0" fontId="1" fillId="2" borderId="12" xfId="0" applyFont="1" applyFill="1" applyBorder="1" applyAlignment="1">
      <alignment horizontal="center" vertical="center" wrapText="1"/>
    </xf>
    <xf numFmtId="0" fontId="4" fillId="2" borderId="10" xfId="0" applyFont="1" applyFill="1" applyBorder="1" applyAlignment="1">
      <alignment vertical="center" wrapText="1"/>
    </xf>
    <xf numFmtId="0" fontId="4" fillId="2" borderId="11"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0" xfId="0" applyFont="1" applyFill="1" applyBorder="1" applyAlignment="1">
      <alignment horizontal="justify" vertical="center" wrapText="1"/>
    </xf>
    <xf numFmtId="0" fontId="2" fillId="2" borderId="14" xfId="0" applyFont="1" applyFill="1" applyBorder="1" applyAlignment="1">
      <alignment vertical="center" wrapText="1"/>
    </xf>
    <xf numFmtId="0" fontId="1" fillId="2" borderId="14" xfId="0" applyFont="1" applyFill="1" applyBorder="1" applyAlignment="1">
      <alignment vertical="center" wrapText="1"/>
    </xf>
    <xf numFmtId="0" fontId="4" fillId="2" borderId="14" xfId="0" applyFont="1" applyFill="1" applyBorder="1" applyAlignment="1">
      <alignment vertical="center" wrapText="1"/>
    </xf>
    <xf numFmtId="0" fontId="0" fillId="0" borderId="15" xfId="0" applyBorder="1"/>
    <xf numFmtId="0" fontId="0" fillId="0" borderId="16" xfId="0" applyBorder="1"/>
    <xf numFmtId="0" fontId="0" fillId="0" borderId="17" xfId="0" applyBorder="1"/>
    <xf numFmtId="0" fontId="3" fillId="2" borderId="10" xfId="0" applyFont="1" applyFill="1" applyBorder="1" applyAlignment="1">
      <alignment vertical="center" wrapText="1"/>
    </xf>
    <xf numFmtId="0" fontId="6" fillId="2" borderId="12" xfId="0" applyFont="1" applyFill="1" applyBorder="1" applyAlignment="1">
      <alignment horizontal="center" vertical="center" wrapText="1"/>
    </xf>
    <xf numFmtId="0" fontId="7" fillId="2" borderId="10" xfId="0" applyFont="1" applyFill="1" applyBorder="1" applyAlignment="1">
      <alignment vertical="center" wrapText="1"/>
    </xf>
    <xf numFmtId="0" fontId="0" fillId="0" borderId="21" xfId="0" applyBorder="1"/>
    <xf numFmtId="0" fontId="0" fillId="0" borderId="22" xfId="0" applyBorder="1"/>
    <xf numFmtId="0" fontId="1" fillId="0" borderId="21" xfId="0" applyFont="1" applyBorder="1" applyAlignment="1">
      <alignment horizontal="justify" vertical="center" wrapText="1"/>
    </xf>
    <xf numFmtId="0" fontId="10" fillId="0" borderId="0" xfId="0" applyFont="1"/>
    <xf numFmtId="3" fontId="11" fillId="0" borderId="0" xfId="0" applyNumberFormat="1" applyFont="1"/>
    <xf numFmtId="3" fontId="13" fillId="0" borderId="0" xfId="0" applyNumberFormat="1" applyFont="1"/>
    <xf numFmtId="3" fontId="9" fillId="0" borderId="0" xfId="0" applyNumberFormat="1" applyFont="1" applyAlignment="1">
      <alignment vertical="center"/>
    </xf>
    <xf numFmtId="4" fontId="9" fillId="0" borderId="0" xfId="0" applyNumberFormat="1" applyFont="1" applyAlignment="1">
      <alignment vertical="center"/>
    </xf>
    <xf numFmtId="3" fontId="9" fillId="0" borderId="0" xfId="0" applyNumberFormat="1" applyFont="1"/>
    <xf numFmtId="3" fontId="14" fillId="3" borderId="0" xfId="0" applyNumberFormat="1" applyFont="1" applyFill="1"/>
    <xf numFmtId="3" fontId="14" fillId="0" borderId="0" xfId="0" applyNumberFormat="1" applyFont="1"/>
    <xf numFmtId="3" fontId="9" fillId="0" borderId="0" xfId="0" applyNumberFormat="1" applyFont="1" applyAlignment="1">
      <alignment horizontal="center" vertical="center"/>
    </xf>
    <xf numFmtId="4" fontId="9" fillId="0" borderId="0" xfId="0" applyNumberFormat="1" applyFont="1" applyAlignment="1">
      <alignment horizontal="center" vertical="center"/>
    </xf>
    <xf numFmtId="3" fontId="15" fillId="0" borderId="0" xfId="0" applyNumberFormat="1" applyFont="1" applyAlignment="1">
      <alignment vertical="center"/>
    </xf>
    <xf numFmtId="3" fontId="8" fillId="0" borderId="0" xfId="0" applyNumberFormat="1" applyFont="1" applyAlignment="1">
      <alignment horizontal="center" vertical="center" wrapText="1"/>
    </xf>
    <xf numFmtId="3" fontId="12" fillId="0" borderId="0" xfId="0" applyNumberFormat="1" applyFont="1" applyAlignment="1">
      <alignment vertical="center"/>
    </xf>
    <xf numFmtId="3" fontId="11" fillId="0" borderId="0" xfId="0" applyNumberFormat="1" applyFont="1" applyAlignment="1">
      <alignment horizontal="center" vertical="center"/>
    </xf>
    <xf numFmtId="3" fontId="12" fillId="0" borderId="0" xfId="0" applyNumberFormat="1" applyFont="1" applyAlignment="1">
      <alignment horizontal="center" vertical="center"/>
    </xf>
    <xf numFmtId="3" fontId="16" fillId="0" borderId="0" xfId="0" applyNumberFormat="1" applyFont="1" applyAlignment="1">
      <alignment vertical="center"/>
    </xf>
    <xf numFmtId="4" fontId="17" fillId="0" borderId="0" xfId="0" applyNumberFormat="1" applyFont="1" applyAlignment="1">
      <alignment vertical="center"/>
    </xf>
    <xf numFmtId="3" fontId="17" fillId="0" borderId="0" xfId="0" applyNumberFormat="1" applyFont="1" applyAlignment="1">
      <alignment horizontal="center" vertical="center"/>
    </xf>
    <xf numFmtId="3" fontId="19" fillId="0" borderId="0" xfId="0" applyNumberFormat="1" applyFont="1" applyAlignment="1">
      <alignment vertical="center"/>
    </xf>
    <xf numFmtId="3" fontId="17" fillId="0" borderId="0" xfId="0" applyNumberFormat="1" applyFont="1" applyAlignment="1">
      <alignment vertical="center"/>
    </xf>
    <xf numFmtId="4" fontId="16" fillId="0" borderId="0" xfId="0" applyNumberFormat="1" applyFont="1" applyAlignment="1">
      <alignment vertical="center"/>
    </xf>
    <xf numFmtId="3" fontId="19" fillId="0" borderId="0" xfId="0" applyNumberFormat="1" applyFont="1" applyAlignment="1">
      <alignment vertical="center" wrapText="1"/>
    </xf>
    <xf numFmtId="3" fontId="17" fillId="0" borderId="0" xfId="0" applyNumberFormat="1" applyFont="1" applyAlignment="1">
      <alignment vertical="center" wrapText="1"/>
    </xf>
    <xf numFmtId="3" fontId="16" fillId="0" borderId="0" xfId="0" applyNumberFormat="1" applyFont="1" applyAlignment="1">
      <alignment horizontal="left" vertical="center"/>
    </xf>
    <xf numFmtId="3" fontId="8" fillId="0" borderId="0" xfId="0" quotePrefix="1" applyNumberFormat="1" applyFont="1" applyAlignment="1">
      <alignment horizontal="center" vertical="center"/>
    </xf>
    <xf numFmtId="4" fontId="9" fillId="0" borderId="0" xfId="0" applyNumberFormat="1" applyFont="1"/>
    <xf numFmtId="3" fontId="21" fillId="0" borderId="0" xfId="0" applyNumberFormat="1" applyFont="1" applyAlignment="1">
      <alignment vertical="center"/>
    </xf>
    <xf numFmtId="3" fontId="13" fillId="0" borderId="0" xfId="0" applyNumberFormat="1" applyFont="1" applyAlignment="1">
      <alignment horizontal="center"/>
    </xf>
    <xf numFmtId="3" fontId="8" fillId="0" borderId="0" xfId="0" applyNumberFormat="1" applyFont="1"/>
    <xf numFmtId="3" fontId="10" fillId="0" borderId="0" xfId="0" applyNumberFormat="1" applyFont="1" applyAlignment="1">
      <alignment horizontal="right" vertical="center" wrapText="1"/>
    </xf>
    <xf numFmtId="0" fontId="24" fillId="0" borderId="0" xfId="0" applyFont="1" applyAlignment="1">
      <alignment horizontal="justify" vertical="center"/>
    </xf>
    <xf numFmtId="0" fontId="24" fillId="0" borderId="0" xfId="0" applyFont="1" applyAlignment="1">
      <alignment vertical="center"/>
    </xf>
    <xf numFmtId="0" fontId="10" fillId="0" borderId="0" xfId="0" applyFont="1" applyAlignment="1">
      <alignment vertical="center"/>
    </xf>
    <xf numFmtId="9" fontId="10" fillId="0" borderId="0" xfId="0" applyNumberFormat="1" applyFont="1" applyAlignment="1">
      <alignment horizontal="center" vertical="center"/>
    </xf>
    <xf numFmtId="0" fontId="23" fillId="0" borderId="29" xfId="0" applyFont="1" applyBorder="1" applyAlignment="1">
      <alignment vertical="center" wrapText="1"/>
    </xf>
    <xf numFmtId="0" fontId="23" fillId="4" borderId="30" xfId="0" applyFont="1" applyFill="1" applyBorder="1" applyAlignment="1">
      <alignment horizontal="center" vertical="center" wrapText="1"/>
    </xf>
    <xf numFmtId="0" fontId="23" fillId="4" borderId="31" xfId="0" applyFont="1" applyFill="1" applyBorder="1" applyAlignment="1">
      <alignment horizontal="center" vertical="center" wrapText="1"/>
    </xf>
    <xf numFmtId="0" fontId="23" fillId="4" borderId="24" xfId="0" applyFont="1" applyFill="1" applyBorder="1" applyAlignment="1">
      <alignment horizontal="center" vertical="center" wrapText="1"/>
    </xf>
    <xf numFmtId="0" fontId="10" fillId="0" borderId="32" xfId="0" applyFont="1" applyBorder="1" applyAlignment="1">
      <alignment vertical="center" wrapText="1"/>
    </xf>
    <xf numFmtId="4" fontId="10" fillId="0" borderId="36" xfId="0" applyNumberFormat="1" applyFont="1" applyBorder="1" applyAlignment="1">
      <alignment vertical="center" wrapText="1"/>
    </xf>
    <xf numFmtId="4" fontId="10" fillId="0" borderId="37" xfId="0" applyNumberFormat="1" applyFont="1" applyBorder="1" applyAlignment="1">
      <alignment vertical="center" wrapText="1"/>
    </xf>
    <xf numFmtId="4" fontId="10" fillId="0" borderId="38" xfId="0" applyNumberFormat="1" applyFont="1" applyBorder="1" applyAlignment="1">
      <alignment vertical="center" wrapText="1"/>
    </xf>
    <xf numFmtId="4" fontId="10" fillId="0" borderId="39" xfId="0" applyNumberFormat="1" applyFont="1" applyBorder="1" applyAlignment="1">
      <alignment vertical="center" wrapText="1"/>
    </xf>
    <xf numFmtId="4" fontId="10" fillId="0" borderId="40" xfId="0" applyNumberFormat="1" applyFont="1" applyBorder="1" applyAlignment="1">
      <alignment vertical="center" wrapText="1"/>
    </xf>
    <xf numFmtId="0" fontId="23" fillId="0" borderId="44" xfId="0" applyFont="1" applyBorder="1" applyAlignment="1">
      <alignment vertical="center" wrapText="1"/>
    </xf>
    <xf numFmtId="4" fontId="10" fillId="0" borderId="45" xfId="0" applyNumberFormat="1" applyFont="1" applyBorder="1" applyAlignment="1">
      <alignment vertical="center" wrapText="1"/>
    </xf>
    <xf numFmtId="0" fontId="10" fillId="0" borderId="46" xfId="0" applyFont="1" applyBorder="1" applyAlignment="1">
      <alignment vertical="center" wrapText="1"/>
    </xf>
    <xf numFmtId="0" fontId="23" fillId="0" borderId="47" xfId="0" applyFont="1" applyBorder="1" applyAlignment="1">
      <alignment vertical="center" wrapText="1"/>
    </xf>
    <xf numFmtId="4" fontId="10" fillId="0" borderId="48" xfId="0" applyNumberFormat="1" applyFont="1" applyBorder="1" applyAlignment="1">
      <alignment vertical="center" wrapText="1"/>
    </xf>
    <xf numFmtId="4" fontId="10" fillId="0" borderId="49" xfId="0" applyNumberFormat="1" applyFont="1" applyBorder="1" applyAlignment="1">
      <alignment vertical="center" wrapText="1"/>
    </xf>
    <xf numFmtId="0" fontId="12" fillId="0" borderId="0" xfId="0" applyFont="1"/>
    <xf numFmtId="0" fontId="10" fillId="0" borderId="0" xfId="0" applyFont="1" applyAlignment="1">
      <alignment horizontal="left" vertical="center"/>
    </xf>
    <xf numFmtId="0" fontId="25" fillId="0" borderId="0" xfId="0" applyFont="1" applyAlignment="1">
      <alignment wrapText="1"/>
    </xf>
    <xf numFmtId="0" fontId="9" fillId="0" borderId="0" xfId="0" applyFont="1"/>
    <xf numFmtId="0" fontId="26" fillId="2" borderId="1" xfId="0" applyFont="1" applyFill="1" applyBorder="1" applyAlignment="1">
      <alignment horizontal="center" vertical="center" wrapText="1"/>
    </xf>
    <xf numFmtId="4" fontId="12" fillId="2" borderId="1" xfId="0" applyNumberFormat="1" applyFont="1" applyFill="1" applyBorder="1" applyAlignment="1">
      <alignment horizontal="right" vertical="center" wrapText="1"/>
    </xf>
    <xf numFmtId="0" fontId="30" fillId="2" borderId="1" xfId="0" applyFont="1" applyFill="1" applyBorder="1" applyAlignment="1">
      <alignment horizontal="center" vertical="center" wrapText="1"/>
    </xf>
    <xf numFmtId="0" fontId="12" fillId="2" borderId="1" xfId="0" applyFont="1" applyFill="1" applyBorder="1" applyAlignment="1">
      <alignment horizontal="right" vertical="center" wrapText="1"/>
    </xf>
    <xf numFmtId="3" fontId="11" fillId="0" borderId="21" xfId="0" applyNumberFormat="1" applyFont="1" applyBorder="1" applyAlignment="1">
      <alignment horizontal="center"/>
    </xf>
    <xf numFmtId="0" fontId="12" fillId="0" borderId="21" xfId="0" applyFont="1" applyBorder="1" applyAlignment="1">
      <alignment horizontal="center"/>
    </xf>
    <xf numFmtId="0" fontId="11" fillId="0" borderId="0" xfId="0" applyFont="1"/>
    <xf numFmtId="0" fontId="33" fillId="0" borderId="0" xfId="0" applyFont="1"/>
    <xf numFmtId="3" fontId="11" fillId="0" borderId="0" xfId="0" applyNumberFormat="1" applyFont="1" applyAlignment="1">
      <alignment horizontal="center"/>
    </xf>
    <xf numFmtId="3" fontId="11" fillId="0" borderId="0" xfId="0" applyNumberFormat="1" applyFont="1" applyAlignment="1">
      <alignment horizontal="left"/>
    </xf>
    <xf numFmtId="4" fontId="19" fillId="0" borderId="0" xfId="0" applyNumberFormat="1" applyFont="1" applyAlignment="1">
      <alignment vertical="center"/>
    </xf>
    <xf numFmtId="4" fontId="34" fillId="0" borderId="0" xfId="0" applyNumberFormat="1" applyFont="1" applyAlignment="1">
      <alignment vertical="center"/>
    </xf>
    <xf numFmtId="4" fontId="35" fillId="0" borderId="0" xfId="0" applyNumberFormat="1" applyFont="1" applyAlignment="1">
      <alignment vertical="center"/>
    </xf>
    <xf numFmtId="4" fontId="21" fillId="0" borderId="0" xfId="0" applyNumberFormat="1" applyFont="1" applyAlignment="1">
      <alignment vertical="center"/>
    </xf>
    <xf numFmtId="4" fontId="36" fillId="2" borderId="1" xfId="0" applyNumberFormat="1" applyFont="1" applyFill="1" applyBorder="1" applyAlignment="1">
      <alignment horizontal="right" vertical="center" wrapText="1"/>
    </xf>
    <xf numFmtId="4" fontId="37" fillId="2" borderId="1" xfId="0" applyNumberFormat="1" applyFont="1" applyFill="1" applyBorder="1" applyAlignment="1">
      <alignment horizontal="right" vertical="center" wrapText="1"/>
    </xf>
    <xf numFmtId="0" fontId="15" fillId="2" borderId="56" xfId="0" applyFont="1" applyFill="1" applyBorder="1" applyAlignment="1">
      <alignment vertical="center" wrapText="1"/>
    </xf>
    <xf numFmtId="0" fontId="30" fillId="2" borderId="57" xfId="0" applyFont="1" applyFill="1" applyBorder="1" applyAlignment="1">
      <alignment horizontal="center" vertical="center" wrapText="1"/>
    </xf>
    <xf numFmtId="0" fontId="12" fillId="2" borderId="58" xfId="0" applyFont="1" applyFill="1" applyBorder="1" applyAlignment="1">
      <alignment vertical="center" wrapText="1"/>
    </xf>
    <xf numFmtId="0" fontId="11" fillId="2" borderId="58" xfId="0" applyFont="1" applyFill="1" applyBorder="1" applyAlignment="1">
      <alignment vertical="center" wrapText="1"/>
    </xf>
    <xf numFmtId="4" fontId="37" fillId="2" borderId="57" xfId="0" applyNumberFormat="1" applyFont="1" applyFill="1" applyBorder="1" applyAlignment="1">
      <alignment horizontal="right" vertical="center" wrapText="1"/>
    </xf>
    <xf numFmtId="4" fontId="36" fillId="2" borderId="57" xfId="0" applyNumberFormat="1" applyFont="1" applyFill="1" applyBorder="1" applyAlignment="1">
      <alignment horizontal="right" vertical="center" wrapText="1"/>
    </xf>
    <xf numFmtId="4" fontId="12" fillId="2" borderId="57" xfId="0" applyNumberFormat="1" applyFont="1" applyFill="1" applyBorder="1" applyAlignment="1">
      <alignment horizontal="right" vertical="center" wrapText="1"/>
    </xf>
    <xf numFmtId="3" fontId="11" fillId="0" borderId="61" xfId="0" applyNumberFormat="1" applyFont="1" applyBorder="1" applyAlignment="1">
      <alignment horizontal="center"/>
    </xf>
    <xf numFmtId="0" fontId="12" fillId="0" borderId="61" xfId="0" applyFont="1" applyBorder="1" applyAlignment="1">
      <alignment horizontal="center"/>
    </xf>
    <xf numFmtId="0" fontId="9" fillId="0" borderId="63" xfId="0" applyFont="1" applyBorder="1"/>
    <xf numFmtId="0" fontId="9" fillId="0" borderId="64" xfId="0" applyFont="1" applyBorder="1"/>
    <xf numFmtId="0" fontId="11" fillId="2" borderId="66" xfId="0" applyFont="1" applyFill="1" applyBorder="1" applyAlignment="1">
      <alignment vertical="center" wrapText="1"/>
    </xf>
    <xf numFmtId="4" fontId="37" fillId="2" borderId="26" xfId="0" applyNumberFormat="1" applyFont="1" applyFill="1" applyBorder="1" applyAlignment="1">
      <alignment horizontal="right" vertical="center" wrapText="1"/>
    </xf>
    <xf numFmtId="4" fontId="37" fillId="2" borderId="59" xfId="0" applyNumberFormat="1" applyFont="1" applyFill="1" applyBorder="1" applyAlignment="1">
      <alignment horizontal="right" vertical="center" wrapText="1"/>
    </xf>
    <xf numFmtId="0" fontId="15" fillId="2" borderId="56" xfId="0" applyFont="1" applyFill="1" applyBorder="1" applyAlignment="1">
      <alignment horizontal="justify" vertical="center" wrapText="1"/>
    </xf>
    <xf numFmtId="0" fontId="26" fillId="2" borderId="57" xfId="0" applyFont="1" applyFill="1" applyBorder="1" applyAlignment="1">
      <alignment horizontal="center" vertical="center" wrapText="1"/>
    </xf>
    <xf numFmtId="0" fontId="29" fillId="2" borderId="58" xfId="0" applyFont="1" applyFill="1" applyBorder="1" applyAlignment="1">
      <alignment vertical="center" wrapText="1"/>
    </xf>
    <xf numFmtId="4" fontId="12" fillId="0" borderId="26" xfId="0" applyNumberFormat="1" applyFont="1" applyBorder="1" applyAlignment="1">
      <alignment horizontal="right" vertical="center" wrapText="1"/>
    </xf>
    <xf numFmtId="4" fontId="12" fillId="0" borderId="59" xfId="0" applyNumberFormat="1" applyFont="1" applyBorder="1" applyAlignment="1">
      <alignment horizontal="right" vertical="center" wrapText="1"/>
    </xf>
    <xf numFmtId="4" fontId="12" fillId="0" borderId="28" xfId="0" applyNumberFormat="1" applyFont="1" applyBorder="1" applyAlignment="1">
      <alignment horizontal="right" vertical="center" wrapText="1"/>
    </xf>
    <xf numFmtId="4" fontId="11" fillId="0" borderId="28" xfId="0" applyNumberFormat="1" applyFont="1" applyBorder="1" applyAlignment="1">
      <alignment horizontal="right" vertical="center" wrapText="1"/>
    </xf>
    <xf numFmtId="0" fontId="28" fillId="2" borderId="58" xfId="0" applyFont="1" applyFill="1" applyBorder="1" applyAlignment="1">
      <alignment vertical="center" wrapText="1"/>
    </xf>
    <xf numFmtId="4" fontId="37" fillId="0" borderId="52" xfId="0" applyNumberFormat="1" applyFont="1" applyBorder="1" applyAlignment="1">
      <alignment horizontal="right" vertical="center" wrapText="1"/>
    </xf>
    <xf numFmtId="4" fontId="36" fillId="0" borderId="28" xfId="0" applyNumberFormat="1" applyFont="1" applyBorder="1" applyAlignment="1">
      <alignment horizontal="right" vertical="center" wrapText="1"/>
    </xf>
    <xf numFmtId="3" fontId="13" fillId="0" borderId="61" xfId="0" applyNumberFormat="1" applyFont="1" applyBorder="1" applyAlignment="1">
      <alignment horizontal="center"/>
    </xf>
    <xf numFmtId="4" fontId="9" fillId="0" borderId="62" xfId="0" applyNumberFormat="1" applyFont="1" applyBorder="1" applyAlignment="1">
      <alignment horizontal="center" vertical="center"/>
    </xf>
    <xf numFmtId="3" fontId="8" fillId="0" borderId="62" xfId="0" applyNumberFormat="1" applyFont="1" applyBorder="1" applyAlignment="1">
      <alignment horizontal="center" vertical="center" wrapText="1"/>
    </xf>
    <xf numFmtId="4" fontId="17" fillId="0" borderId="62" xfId="0" applyNumberFormat="1" applyFont="1" applyBorder="1" applyAlignment="1">
      <alignment vertical="center"/>
    </xf>
    <xf numFmtId="3" fontId="18" fillId="0" borderId="61" xfId="0" applyNumberFormat="1" applyFont="1" applyBorder="1" applyAlignment="1">
      <alignment horizontal="center"/>
    </xf>
    <xf numFmtId="4" fontId="34" fillId="0" borderId="62" xfId="0" applyNumberFormat="1" applyFont="1" applyBorder="1" applyAlignment="1">
      <alignment vertical="center"/>
    </xf>
    <xf numFmtId="4" fontId="16" fillId="0" borderId="62" xfId="0" applyNumberFormat="1" applyFont="1" applyBorder="1" applyAlignment="1">
      <alignment vertical="center"/>
    </xf>
    <xf numFmtId="3" fontId="18" fillId="0" borderId="61" xfId="0" applyNumberFormat="1" applyFont="1" applyBorder="1"/>
    <xf numFmtId="3" fontId="13" fillId="0" borderId="61" xfId="0" quotePrefix="1" applyNumberFormat="1" applyFont="1" applyBorder="1" applyAlignment="1">
      <alignment horizontal="center"/>
    </xf>
    <xf numFmtId="3" fontId="20" fillId="0" borderId="61" xfId="0" quotePrefix="1" applyNumberFormat="1" applyFont="1" applyBorder="1" applyAlignment="1">
      <alignment horizontal="center"/>
    </xf>
    <xf numFmtId="4" fontId="35" fillId="0" borderId="62" xfId="0" applyNumberFormat="1" applyFont="1" applyBorder="1" applyAlignment="1">
      <alignment vertical="center"/>
    </xf>
    <xf numFmtId="4" fontId="19" fillId="0" borderId="62" xfId="0" applyNumberFormat="1" applyFont="1" applyBorder="1" applyAlignment="1">
      <alignment vertical="center"/>
    </xf>
    <xf numFmtId="3" fontId="20" fillId="0" borderId="61" xfId="0" applyNumberFormat="1" applyFont="1" applyBorder="1" applyAlignment="1">
      <alignment horizontal="center"/>
    </xf>
    <xf numFmtId="3" fontId="13" fillId="0" borderId="63" xfId="0" applyNumberFormat="1" applyFont="1" applyBorder="1" applyAlignment="1">
      <alignment horizontal="center"/>
    </xf>
    <xf numFmtId="3" fontId="17" fillId="0" borderId="64" xfId="0" applyNumberFormat="1" applyFont="1" applyBorder="1" applyAlignment="1">
      <alignment vertical="center"/>
    </xf>
    <xf numFmtId="4" fontId="17" fillId="0" borderId="64" xfId="0" applyNumberFormat="1" applyFont="1" applyBorder="1" applyAlignment="1">
      <alignment vertical="center"/>
    </xf>
    <xf numFmtId="3" fontId="17" fillId="0" borderId="64" xfId="0" applyNumberFormat="1" applyFont="1" applyBorder="1" applyAlignment="1">
      <alignment horizontal="center" vertical="center"/>
    </xf>
    <xf numFmtId="4" fontId="17" fillId="0" borderId="65" xfId="0" applyNumberFormat="1" applyFont="1" applyBorder="1" applyAlignment="1">
      <alignment vertical="center"/>
    </xf>
    <xf numFmtId="3" fontId="13" fillId="0" borderId="67" xfId="0" applyNumberFormat="1" applyFont="1" applyBorder="1" applyAlignment="1">
      <alignment horizontal="center"/>
    </xf>
    <xf numFmtId="4" fontId="17" fillId="0" borderId="68" xfId="0" applyNumberFormat="1" applyFont="1" applyBorder="1" applyAlignment="1">
      <alignment vertical="center"/>
    </xf>
    <xf numFmtId="3" fontId="17" fillId="0" borderId="68" xfId="0" applyNumberFormat="1" applyFont="1" applyBorder="1" applyAlignment="1">
      <alignment horizontal="center" vertical="center"/>
    </xf>
    <xf numFmtId="3" fontId="21" fillId="0" borderId="68" xfId="0" applyNumberFormat="1" applyFont="1" applyBorder="1" applyAlignment="1">
      <alignment vertical="center"/>
    </xf>
    <xf numFmtId="0" fontId="23" fillId="0" borderId="32" xfId="0" applyFont="1" applyBorder="1" applyAlignment="1">
      <alignment vertical="center" wrapText="1"/>
    </xf>
    <xf numFmtId="4" fontId="23" fillId="5" borderId="41" xfId="0" applyNumberFormat="1" applyFont="1" applyFill="1" applyBorder="1" applyAlignment="1">
      <alignment vertical="center" wrapText="1"/>
    </xf>
    <xf numFmtId="4" fontId="23" fillId="5" borderId="42" xfId="0" applyNumberFormat="1" applyFont="1" applyFill="1" applyBorder="1" applyAlignment="1">
      <alignment vertical="center" wrapText="1"/>
    </xf>
    <xf numFmtId="4" fontId="23" fillId="5" borderId="43" xfId="0" applyNumberFormat="1" applyFont="1" applyFill="1" applyBorder="1" applyAlignment="1">
      <alignment vertical="center" wrapText="1"/>
    </xf>
    <xf numFmtId="0" fontId="23" fillId="0" borderId="0" xfId="0" applyFont="1"/>
    <xf numFmtId="4" fontId="23" fillId="5" borderId="76" xfId="0" applyNumberFormat="1" applyFont="1" applyFill="1" applyBorder="1" applyAlignment="1">
      <alignment vertical="center" wrapText="1"/>
    </xf>
    <xf numFmtId="0" fontId="23" fillId="0" borderId="46" xfId="0" applyFont="1" applyBorder="1" applyAlignment="1">
      <alignment vertical="center" wrapText="1"/>
    </xf>
    <xf numFmtId="4" fontId="23" fillId="0" borderId="33" xfId="0" applyNumberFormat="1" applyFont="1" applyBorder="1" applyAlignment="1">
      <alignment vertical="center" wrapText="1"/>
    </xf>
    <xf numFmtId="4" fontId="23" fillId="0" borderId="34" xfId="0" applyNumberFormat="1" applyFont="1" applyBorder="1" applyAlignment="1">
      <alignment vertical="center" wrapText="1"/>
    </xf>
    <xf numFmtId="0" fontId="23" fillId="6" borderId="30" xfId="0" applyFont="1" applyFill="1" applyBorder="1" applyAlignment="1">
      <alignment vertical="center" wrapText="1"/>
    </xf>
    <xf numFmtId="4" fontId="23" fillId="6" borderId="31" xfId="0" applyNumberFormat="1" applyFont="1" applyFill="1" applyBorder="1" applyAlignment="1">
      <alignment vertical="center" wrapText="1"/>
    </xf>
    <xf numFmtId="4" fontId="23" fillId="6" borderId="77" xfId="0" applyNumberFormat="1" applyFont="1" applyFill="1" applyBorder="1" applyAlignment="1">
      <alignment vertical="center" wrapText="1"/>
    </xf>
    <xf numFmtId="4" fontId="23" fillId="0" borderId="48" xfId="0" applyNumberFormat="1" applyFont="1" applyBorder="1" applyAlignment="1">
      <alignment vertical="center" wrapText="1"/>
    </xf>
    <xf numFmtId="4" fontId="23" fillId="0" borderId="49" xfId="0" applyNumberFormat="1" applyFont="1" applyBorder="1" applyAlignment="1">
      <alignment vertical="center" wrapText="1"/>
    </xf>
    <xf numFmtId="0" fontId="23" fillId="0" borderId="0" xfId="0" applyFont="1" applyAlignment="1">
      <alignment wrapText="1"/>
    </xf>
    <xf numFmtId="0" fontId="11" fillId="0" borderId="0" xfId="0" applyFont="1" applyAlignment="1">
      <alignment wrapText="1"/>
    </xf>
    <xf numFmtId="0" fontId="8" fillId="0" borderId="65" xfId="0" applyFont="1" applyBorder="1" applyAlignment="1">
      <alignment horizontal="center"/>
    </xf>
    <xf numFmtId="4" fontId="10" fillId="0" borderId="78" xfId="0" applyNumberFormat="1" applyFont="1" applyBorder="1" applyAlignment="1">
      <alignment vertical="center" wrapText="1"/>
    </xf>
    <xf numFmtId="4" fontId="10" fillId="0" borderId="79" xfId="0" applyNumberFormat="1" applyFont="1" applyBorder="1" applyAlignment="1">
      <alignment vertical="center" wrapText="1"/>
    </xf>
    <xf numFmtId="4" fontId="23" fillId="0" borderId="79" xfId="0" applyNumberFormat="1" applyFont="1" applyBorder="1" applyAlignment="1">
      <alignment vertical="center" wrapText="1"/>
    </xf>
    <xf numFmtId="4" fontId="23" fillId="0" borderId="35" xfId="0" applyNumberFormat="1" applyFont="1" applyBorder="1" applyAlignment="1">
      <alignment vertical="center" wrapText="1"/>
    </xf>
    <xf numFmtId="3" fontId="40" fillId="0" borderId="0" xfId="0" applyNumberFormat="1" applyFont="1" applyAlignment="1">
      <alignment vertical="center"/>
    </xf>
    <xf numFmtId="0" fontId="41" fillId="0" borderId="0" xfId="0" applyFont="1"/>
    <xf numFmtId="0" fontId="26" fillId="2" borderId="56" xfId="0" applyFont="1" applyFill="1" applyBorder="1" applyAlignment="1">
      <alignment horizontal="justify" vertical="center" wrapText="1"/>
    </xf>
    <xf numFmtId="0" fontId="11" fillId="2" borderId="56" xfId="0" applyFont="1" applyFill="1" applyBorder="1" applyAlignment="1">
      <alignment vertical="center" wrapText="1"/>
    </xf>
    <xf numFmtId="0" fontId="12" fillId="2" borderId="57" xfId="0" applyFont="1" applyFill="1" applyBorder="1" applyAlignment="1">
      <alignment horizontal="right" vertical="center" wrapText="1"/>
    </xf>
    <xf numFmtId="0" fontId="12" fillId="2" borderId="56" xfId="0" applyFont="1" applyFill="1" applyBorder="1" applyAlignment="1">
      <alignment vertical="center" wrapText="1"/>
    </xf>
    <xf numFmtId="0" fontId="11" fillId="2" borderId="84" xfId="0" applyFont="1" applyFill="1" applyBorder="1" applyAlignment="1">
      <alignment vertical="center" wrapText="1"/>
    </xf>
    <xf numFmtId="0" fontId="18" fillId="0" borderId="0" xfId="0" applyFont="1"/>
    <xf numFmtId="0" fontId="24" fillId="0" borderId="0" xfId="0" applyFont="1" applyAlignment="1">
      <alignment horizontal="left" vertical="center"/>
    </xf>
    <xf numFmtId="3" fontId="17" fillId="0" borderId="85" xfId="0" applyNumberFormat="1" applyFont="1" applyBorder="1" applyAlignment="1">
      <alignment vertical="center"/>
    </xf>
    <xf numFmtId="4" fontId="17" fillId="0" borderId="85" xfId="0" applyNumberFormat="1" applyFont="1" applyBorder="1" applyAlignment="1">
      <alignment vertical="center"/>
    </xf>
    <xf numFmtId="0" fontId="9" fillId="0" borderId="74" xfId="0" applyFont="1" applyBorder="1"/>
    <xf numFmtId="0" fontId="9" fillId="0" borderId="50" xfId="0" applyFont="1" applyBorder="1"/>
    <xf numFmtId="4" fontId="36" fillId="0" borderId="52" xfId="0" applyNumberFormat="1" applyFont="1" applyBorder="1" applyAlignment="1">
      <alignment horizontal="right" vertical="center" wrapText="1"/>
    </xf>
    <xf numFmtId="4" fontId="36" fillId="0" borderId="60" xfId="0" applyNumberFormat="1" applyFont="1" applyBorder="1" applyAlignment="1">
      <alignment horizontal="right" vertical="center" wrapText="1"/>
    </xf>
    <xf numFmtId="4" fontId="12" fillId="0" borderId="1" xfId="0" applyNumberFormat="1" applyFont="1" applyBorder="1" applyAlignment="1">
      <alignment horizontal="right" vertical="center" wrapText="1"/>
    </xf>
    <xf numFmtId="4" fontId="37" fillId="0" borderId="28" xfId="0" applyNumberFormat="1" applyFont="1" applyBorder="1" applyAlignment="1">
      <alignment horizontal="right" vertical="center" wrapText="1"/>
    </xf>
    <xf numFmtId="4" fontId="37" fillId="0" borderId="51" xfId="0" applyNumberFormat="1" applyFont="1" applyBorder="1" applyAlignment="1">
      <alignment horizontal="right" vertical="center" wrapText="1"/>
    </xf>
    <xf numFmtId="3" fontId="8" fillId="0" borderId="61" xfId="0" quotePrefix="1" applyNumberFormat="1" applyFont="1" applyBorder="1" applyAlignment="1">
      <alignment horizontal="center"/>
    </xf>
    <xf numFmtId="0" fontId="23" fillId="3" borderId="0" xfId="0" applyFont="1" applyFill="1" applyAlignment="1">
      <alignment vertical="center" wrapText="1"/>
    </xf>
    <xf numFmtId="4" fontId="23" fillId="3" borderId="0" xfId="0" applyNumberFormat="1" applyFont="1" applyFill="1" applyAlignment="1">
      <alignment vertical="center" wrapText="1"/>
    </xf>
    <xf numFmtId="0" fontId="23" fillId="3" borderId="0" xfId="0" applyFont="1" applyFill="1"/>
    <xf numFmtId="0" fontId="12" fillId="0" borderId="0" xfId="0" applyFont="1" applyAlignment="1">
      <alignment horizontal="center"/>
    </xf>
    <xf numFmtId="0" fontId="23" fillId="0" borderId="0" xfId="0" applyFont="1" applyAlignment="1">
      <alignment horizontal="justify" vertical="center" wrapText="1"/>
    </xf>
    <xf numFmtId="0" fontId="10" fillId="0" borderId="0" xfId="0" applyFont="1" applyAlignment="1">
      <alignment wrapText="1"/>
    </xf>
    <xf numFmtId="0" fontId="12" fillId="0" borderId="0" xfId="0" applyFont="1" applyAlignment="1">
      <alignment horizontal="justify" vertical="center" wrapText="1"/>
    </xf>
    <xf numFmtId="0" fontId="12" fillId="0" borderId="0" xfId="0" applyFont="1" applyAlignment="1">
      <alignment wrapText="1"/>
    </xf>
    <xf numFmtId="0" fontId="10" fillId="0" borderId="0" xfId="0" applyFont="1" applyAlignment="1">
      <alignment horizontal="justify" vertical="center" wrapText="1"/>
    </xf>
    <xf numFmtId="0" fontId="10" fillId="0" borderId="0" xfId="0" applyFont="1" applyAlignment="1">
      <alignment horizontal="justify" vertical="center"/>
    </xf>
    <xf numFmtId="0" fontId="8" fillId="0" borderId="62" xfId="0" applyFont="1" applyBorder="1" applyAlignment="1">
      <alignment horizontal="center"/>
    </xf>
    <xf numFmtId="3" fontId="8" fillId="0" borderId="0" xfId="0" applyNumberFormat="1" applyFont="1" applyAlignment="1">
      <alignment horizontal="center" vertical="center"/>
    </xf>
    <xf numFmtId="3" fontId="16" fillId="0" borderId="0" xfId="0" applyNumberFormat="1" applyFont="1" applyAlignment="1">
      <alignment horizontal="center" vertical="center"/>
    </xf>
    <xf numFmtId="3" fontId="11" fillId="0" borderId="62" xfId="0" applyNumberFormat="1" applyFont="1" applyBorder="1" applyAlignment="1">
      <alignment horizontal="center"/>
    </xf>
    <xf numFmtId="0" fontId="11" fillId="0" borderId="0" xfId="0" applyFont="1" applyAlignment="1">
      <alignment horizontal="center"/>
    </xf>
    <xf numFmtId="0" fontId="11" fillId="0" borderId="62" xfId="0" applyFont="1" applyBorder="1" applyAlignment="1">
      <alignment horizontal="center"/>
    </xf>
    <xf numFmtId="0" fontId="26" fillId="2" borderId="25" xfId="0" applyFont="1" applyFill="1" applyBorder="1" applyAlignment="1">
      <alignment horizontal="center" vertical="center" wrapText="1"/>
    </xf>
    <xf numFmtId="4" fontId="12" fillId="2" borderId="25" xfId="0" applyNumberFormat="1" applyFont="1" applyFill="1" applyBorder="1" applyAlignment="1">
      <alignment horizontal="right" vertical="center" wrapText="1"/>
    </xf>
    <xf numFmtId="4" fontId="12" fillId="0" borderId="27" xfId="0" applyNumberFormat="1" applyFont="1" applyBorder="1" applyAlignment="1">
      <alignment horizontal="right" vertical="center" wrapText="1"/>
    </xf>
    <xf numFmtId="4" fontId="12" fillId="0" borderId="94" xfId="0" applyNumberFormat="1" applyFont="1" applyBorder="1" applyAlignment="1">
      <alignment horizontal="right" vertical="center" wrapText="1"/>
    </xf>
    <xf numFmtId="4" fontId="36" fillId="0" borderId="94" xfId="0" applyNumberFormat="1" applyFont="1" applyBorder="1" applyAlignment="1">
      <alignment horizontal="right" vertical="center" wrapText="1"/>
    </xf>
    <xf numFmtId="4" fontId="11" fillId="0" borderId="94" xfId="0" applyNumberFormat="1" applyFont="1" applyBorder="1" applyAlignment="1">
      <alignment horizontal="right" vertical="center" wrapText="1"/>
    </xf>
    <xf numFmtId="4" fontId="37" fillId="0" borderId="95" xfId="0" applyNumberFormat="1" applyFont="1" applyBorder="1" applyAlignment="1">
      <alignment horizontal="right" vertical="center" wrapText="1"/>
    </xf>
    <xf numFmtId="0" fontId="8" fillId="0" borderId="64" xfId="0" applyFont="1" applyBorder="1" applyAlignment="1">
      <alignment horizontal="center"/>
    </xf>
    <xf numFmtId="4" fontId="17" fillId="0" borderId="93" xfId="0" applyNumberFormat="1" applyFont="1" applyBorder="1" applyAlignment="1">
      <alignment vertical="center"/>
    </xf>
    <xf numFmtId="4" fontId="12" fillId="0" borderId="25" xfId="0" applyNumberFormat="1" applyFont="1" applyBorder="1" applyAlignment="1">
      <alignment horizontal="right" vertical="center" wrapText="1"/>
    </xf>
    <xf numFmtId="4" fontId="37" fillId="0" borderId="94" xfId="0" applyNumberFormat="1" applyFont="1" applyBorder="1" applyAlignment="1">
      <alignment horizontal="right" vertical="center" wrapText="1"/>
    </xf>
    <xf numFmtId="4" fontId="37" fillId="0" borderId="96" xfId="0" applyNumberFormat="1" applyFont="1" applyBorder="1" applyAlignment="1">
      <alignment horizontal="right" vertical="center" wrapText="1"/>
    </xf>
    <xf numFmtId="0" fontId="12" fillId="0" borderId="61" xfId="0" applyFont="1" applyBorder="1"/>
    <xf numFmtId="0" fontId="11" fillId="0" borderId="61" xfId="0" applyFont="1" applyBorder="1"/>
    <xf numFmtId="4" fontId="12" fillId="0" borderId="61" xfId="0" applyNumberFormat="1" applyFont="1" applyBorder="1"/>
    <xf numFmtId="3" fontId="40" fillId="0" borderId="63" xfId="0" applyNumberFormat="1" applyFont="1" applyBorder="1" applyAlignment="1">
      <alignment vertical="center" wrapText="1"/>
    </xf>
    <xf numFmtId="0" fontId="0" fillId="0" borderId="64" xfId="0" applyBorder="1" applyAlignment="1">
      <alignment wrapText="1"/>
    </xf>
    <xf numFmtId="0" fontId="0" fillId="0" borderId="65" xfId="0" applyBorder="1" applyAlignment="1">
      <alignment wrapText="1"/>
    </xf>
    <xf numFmtId="0" fontId="27" fillId="0" borderId="53"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5" xfId="0" applyFont="1" applyBorder="1" applyAlignment="1">
      <alignment horizontal="center" vertical="center" wrapText="1"/>
    </xf>
    <xf numFmtId="0" fontId="28" fillId="0" borderId="80"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81" xfId="0" applyFont="1" applyBorder="1" applyAlignment="1">
      <alignment horizontal="center" vertical="center" wrapText="1"/>
    </xf>
    <xf numFmtId="0" fontId="11" fillId="0" borderId="8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83" xfId="0" applyFont="1" applyBorder="1" applyAlignment="1">
      <alignment horizontal="center" vertical="center" wrapText="1"/>
    </xf>
    <xf numFmtId="0" fontId="11" fillId="2" borderId="69"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70" xfId="0" applyFont="1" applyFill="1" applyBorder="1" applyAlignment="1">
      <alignment horizontal="center" vertical="center" wrapText="1"/>
    </xf>
    <xf numFmtId="3" fontId="11" fillId="0" borderId="82" xfId="0" applyNumberFormat="1" applyFont="1" applyBorder="1" applyAlignment="1">
      <alignment horizontal="center"/>
    </xf>
    <xf numFmtId="0" fontId="12" fillId="0" borderId="6" xfId="0" applyFont="1" applyBorder="1" applyAlignment="1">
      <alignment horizontal="center"/>
    </xf>
    <xf numFmtId="0" fontId="12" fillId="0" borderId="83" xfId="0" applyFont="1" applyBorder="1" applyAlignment="1">
      <alignment horizontal="center"/>
    </xf>
    <xf numFmtId="0" fontId="31" fillId="0" borderId="0" xfId="0" applyFont="1" applyAlignment="1">
      <alignment horizontal="center" vertical="center" wrapText="1"/>
    </xf>
    <xf numFmtId="0" fontId="32" fillId="0" borderId="0" xfId="0" applyFont="1" applyAlignment="1">
      <alignment wrapText="1"/>
    </xf>
    <xf numFmtId="0" fontId="10" fillId="0" borderId="0" xfId="0" applyFont="1" applyAlignment="1">
      <alignment horizontal="center" wrapText="1"/>
    </xf>
    <xf numFmtId="0" fontId="11" fillId="0" borderId="0" xfId="1" applyFont="1" applyAlignment="1">
      <alignment horizontal="center" vertical="center" wrapText="1"/>
    </xf>
    <xf numFmtId="0" fontId="11" fillId="0" borderId="0" xfId="0" applyFont="1" applyAlignment="1">
      <alignment horizontal="center" wrapText="1"/>
    </xf>
    <xf numFmtId="0" fontId="10" fillId="0" borderId="0" xfId="0" applyFont="1" applyAlignment="1">
      <alignment horizontal="justify" vertical="center" wrapText="1"/>
    </xf>
    <xf numFmtId="0" fontId="10" fillId="0" borderId="0" xfId="0" applyFont="1" applyAlignment="1">
      <alignment wrapText="1"/>
    </xf>
    <xf numFmtId="0" fontId="23" fillId="0" borderId="0" xfId="0" applyFont="1" applyAlignment="1">
      <alignment horizontal="center" vertical="center" wrapText="1"/>
    </xf>
    <xf numFmtId="0" fontId="23" fillId="0" borderId="0" xfId="0" applyFont="1" applyAlignment="1">
      <alignment horizontal="justify" vertical="center" wrapText="1"/>
    </xf>
    <xf numFmtId="0" fontId="10" fillId="0" borderId="0" xfId="0" applyFont="1" applyAlignment="1">
      <alignment horizontal="justify" vertical="center"/>
    </xf>
    <xf numFmtId="0" fontId="10" fillId="0" borderId="0" xfId="0" applyFont="1"/>
    <xf numFmtId="4" fontId="10" fillId="0" borderId="0" xfId="0" applyNumberFormat="1" applyFont="1" applyAlignment="1">
      <alignment horizontal="center" vertical="center" wrapText="1"/>
    </xf>
    <xf numFmtId="4" fontId="10" fillId="0" borderId="0" xfId="0" applyNumberFormat="1" applyFont="1" applyAlignment="1">
      <alignment vertical="center" wrapText="1"/>
    </xf>
    <xf numFmtId="0" fontId="12" fillId="0" borderId="0" xfId="0" applyFont="1" applyAlignment="1">
      <alignment horizontal="justify" vertical="center" wrapText="1"/>
    </xf>
    <xf numFmtId="0" fontId="12" fillId="0" borderId="0" xfId="0" applyFont="1" applyAlignment="1">
      <alignment wrapText="1"/>
    </xf>
    <xf numFmtId="0" fontId="10" fillId="0" borderId="0" xfId="0" applyFont="1" applyAlignment="1">
      <alignment horizontal="center" vertical="center" wrapText="1"/>
    </xf>
    <xf numFmtId="0" fontId="23" fillId="0" borderId="0" xfId="0" applyFont="1" applyAlignment="1">
      <alignment horizontal="justify" vertical="center"/>
    </xf>
    <xf numFmtId="0" fontId="38" fillId="0" borderId="0" xfId="0" applyFont="1" applyAlignment="1">
      <alignment horizontal="center" vertical="center" wrapText="1"/>
    </xf>
    <xf numFmtId="0" fontId="38" fillId="0" borderId="0" xfId="0" applyFont="1" applyAlignment="1">
      <alignment horizontal="center"/>
    </xf>
    <xf numFmtId="4" fontId="10" fillId="0" borderId="0" xfId="0" applyNumberFormat="1" applyFont="1" applyAlignment="1">
      <alignment horizontal="right" vertical="center" wrapText="1"/>
    </xf>
    <xf numFmtId="4" fontId="39" fillId="0" borderId="0" xfId="0" applyNumberFormat="1" applyFont="1" applyAlignment="1">
      <alignment horizontal="right" vertical="center" wrapText="1"/>
    </xf>
    <xf numFmtId="0" fontId="26" fillId="0" borderId="0" xfId="0" applyFont="1" applyAlignment="1">
      <alignment horizontal="center" vertical="center" wrapText="1"/>
    </xf>
    <xf numFmtId="0" fontId="26" fillId="0" borderId="0" xfId="0" applyFont="1" applyAlignment="1">
      <alignment horizontal="center"/>
    </xf>
    <xf numFmtId="4" fontId="12" fillId="0" borderId="0" xfId="0" applyNumberFormat="1" applyFont="1" applyAlignment="1">
      <alignment horizontal="center" vertical="center" wrapText="1"/>
    </xf>
    <xf numFmtId="4" fontId="37" fillId="0" borderId="0" xfId="0" applyNumberFormat="1" applyFont="1" applyAlignment="1">
      <alignment horizontal="right" vertical="center" wrapText="1"/>
    </xf>
    <xf numFmtId="4" fontId="36" fillId="0" borderId="0" xfId="0" applyNumberFormat="1" applyFont="1" applyAlignment="1">
      <alignment horizontal="center" vertical="center" wrapText="1"/>
    </xf>
    <xf numFmtId="0" fontId="11" fillId="0" borderId="0" xfId="0" applyFont="1" applyAlignment="1">
      <alignment horizontal="justify" vertical="center" wrapText="1"/>
    </xf>
    <xf numFmtId="4" fontId="37" fillId="0" borderId="0" xfId="0" applyNumberFormat="1" applyFont="1" applyAlignment="1">
      <alignment horizontal="center" vertical="center" wrapText="1"/>
    </xf>
    <xf numFmtId="3" fontId="11" fillId="0" borderId="0" xfId="0" applyNumberFormat="1" applyFont="1" applyAlignment="1">
      <alignment horizontal="center"/>
    </xf>
    <xf numFmtId="0" fontId="12" fillId="0" borderId="0" xfId="0" applyFont="1" applyAlignment="1">
      <alignment horizontal="center"/>
    </xf>
    <xf numFmtId="0" fontId="24" fillId="0" borderId="0" xfId="0" applyFont="1" applyAlignment="1">
      <alignment horizontal="justify" vertical="center" wrapText="1"/>
    </xf>
    <xf numFmtId="0" fontId="27" fillId="3" borderId="71" xfId="0" applyFont="1" applyFill="1" applyBorder="1" applyAlignment="1">
      <alignment horizontal="center" vertical="center" wrapText="1"/>
    </xf>
    <xf numFmtId="0" fontId="27" fillId="3" borderId="72" xfId="0" applyFont="1" applyFill="1" applyBorder="1" applyAlignment="1">
      <alignment horizontal="center" vertical="center" wrapText="1"/>
    </xf>
    <xf numFmtId="0" fontId="27" fillId="3" borderId="73" xfId="0" applyFont="1" applyFill="1" applyBorder="1" applyAlignment="1">
      <alignment horizontal="center" vertical="center" wrapText="1"/>
    </xf>
    <xf numFmtId="0" fontId="28" fillId="0" borderId="88" xfId="0" applyFont="1" applyBorder="1" applyAlignment="1">
      <alignment horizontal="center" vertical="center" wrapText="1"/>
    </xf>
    <xf numFmtId="0" fontId="28" fillId="0" borderId="89" xfId="0" applyFont="1" applyBorder="1" applyAlignment="1">
      <alignment horizontal="center" vertical="center" wrapText="1"/>
    </xf>
    <xf numFmtId="0" fontId="28" fillId="0" borderId="90" xfId="0" applyFont="1" applyBorder="1" applyAlignment="1">
      <alignment horizontal="center" vertical="center" wrapText="1"/>
    </xf>
    <xf numFmtId="3" fontId="11" fillId="0" borderId="91" xfId="0" applyNumberFormat="1" applyFont="1" applyBorder="1" applyAlignment="1">
      <alignment horizontal="center"/>
    </xf>
    <xf numFmtId="3" fontId="11" fillId="0" borderId="92" xfId="0" applyNumberFormat="1" applyFont="1" applyBorder="1" applyAlignment="1">
      <alignment horizontal="center"/>
    </xf>
    <xf numFmtId="3" fontId="11" fillId="0" borderId="93" xfId="0" applyNumberFormat="1" applyFont="1" applyBorder="1" applyAlignment="1">
      <alignment horizontal="center"/>
    </xf>
    <xf numFmtId="0" fontId="28" fillId="0" borderId="87" xfId="0" applyFont="1" applyBorder="1" applyAlignment="1">
      <alignment horizontal="center" vertical="center" wrapText="1"/>
    </xf>
    <xf numFmtId="0" fontId="28" fillId="0" borderId="85" xfId="0" applyFont="1" applyBorder="1" applyAlignment="1">
      <alignment horizontal="center" vertical="center" wrapText="1"/>
    </xf>
    <xf numFmtId="0" fontId="28" fillId="0" borderId="86" xfId="0" applyFont="1" applyBorder="1" applyAlignment="1">
      <alignment horizontal="center" vertical="center" wrapText="1"/>
    </xf>
    <xf numFmtId="0" fontId="12" fillId="0" borderId="92" xfId="0" applyFont="1" applyBorder="1" applyAlignment="1">
      <alignment horizontal="center"/>
    </xf>
    <xf numFmtId="0" fontId="8" fillId="0" borderId="0" xfId="0" applyFont="1" applyAlignment="1">
      <alignment horizontal="center"/>
    </xf>
    <xf numFmtId="0" fontId="8" fillId="0" borderId="62" xfId="0" applyFont="1" applyBorder="1" applyAlignment="1">
      <alignment horizontal="center"/>
    </xf>
    <xf numFmtId="3" fontId="27" fillId="3" borderId="53" xfId="0" applyNumberFormat="1" applyFont="1" applyFill="1" applyBorder="1" applyAlignment="1">
      <alignment horizontal="center"/>
    </xf>
    <xf numFmtId="3" fontId="27" fillId="3" borderId="54" xfId="0" applyNumberFormat="1" applyFont="1" applyFill="1" applyBorder="1" applyAlignment="1">
      <alignment horizontal="center"/>
    </xf>
    <xf numFmtId="3" fontId="27" fillId="3" borderId="55" xfId="0" applyNumberFormat="1" applyFont="1" applyFill="1" applyBorder="1" applyAlignment="1">
      <alignment horizontal="center"/>
    </xf>
    <xf numFmtId="3" fontId="14" fillId="0" borderId="74" xfId="0" applyNumberFormat="1" applyFont="1" applyBorder="1" applyAlignment="1">
      <alignment horizontal="center"/>
    </xf>
    <xf numFmtId="3" fontId="14" fillId="0" borderId="50" xfId="0" applyNumberFormat="1" applyFont="1" applyBorder="1" applyAlignment="1">
      <alignment horizontal="center"/>
    </xf>
    <xf numFmtId="3" fontId="14" fillId="0" borderId="75" xfId="0" applyNumberFormat="1" applyFont="1" applyBorder="1" applyAlignment="1">
      <alignment horizontal="center"/>
    </xf>
    <xf numFmtId="3" fontId="8" fillId="0" borderId="0" xfId="0" applyNumberFormat="1" applyFont="1" applyAlignment="1">
      <alignment horizontal="center" vertical="center"/>
    </xf>
    <xf numFmtId="3" fontId="16" fillId="0" borderId="0" xfId="0" applyNumberFormat="1" applyFont="1" applyAlignment="1">
      <alignment horizontal="center" vertical="center"/>
    </xf>
    <xf numFmtId="3" fontId="16" fillId="0" borderId="62" xfId="0" applyNumberFormat="1" applyFont="1" applyBorder="1" applyAlignment="1">
      <alignment horizontal="center" vertical="center"/>
    </xf>
    <xf numFmtId="3" fontId="11" fillId="0" borderId="62" xfId="0" applyNumberFormat="1" applyFont="1" applyBorder="1" applyAlignment="1">
      <alignment horizontal="center"/>
    </xf>
    <xf numFmtId="0" fontId="11" fillId="0" borderId="0" xfId="0" applyFont="1" applyAlignment="1">
      <alignment horizontal="center"/>
    </xf>
    <xf numFmtId="0" fontId="11" fillId="0" borderId="62" xfId="0" applyFont="1" applyBorder="1" applyAlignment="1">
      <alignment horizont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cellXfs>
  <cellStyles count="2">
    <cellStyle name="Κανονικό" xfId="0" builtinId="0"/>
    <cellStyle name="Υπερ-σύνδεση" xfId="1" builtin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2"/>
  <sheetViews>
    <sheetView tabSelected="1" topLeftCell="A59" zoomScaleNormal="100" workbookViewId="0">
      <selection activeCell="A25" sqref="A25"/>
    </sheetView>
  </sheetViews>
  <sheetFormatPr defaultRowHeight="14.25" x14ac:dyDescent="0.2"/>
  <cols>
    <col min="1" max="1" width="80.7109375" style="83" customWidth="1"/>
    <col min="2" max="3" width="32.7109375" style="83" customWidth="1"/>
    <col min="4" max="4" width="10" style="83" bestFit="1" customWidth="1"/>
    <col min="5" max="16384" width="9.140625" style="83"/>
  </cols>
  <sheetData>
    <row r="1" spans="1:4" ht="64.5" customHeight="1" thickTop="1" thickBot="1" x14ac:dyDescent="0.25">
      <c r="A1" s="220" t="s">
        <v>162</v>
      </c>
      <c r="B1" s="221"/>
      <c r="C1" s="222"/>
    </row>
    <row r="2" spans="1:4" ht="32.25" customHeight="1" thickTop="1" thickBot="1" x14ac:dyDescent="0.25">
      <c r="A2" s="223" t="s">
        <v>395</v>
      </c>
      <c r="B2" s="224"/>
      <c r="C2" s="225"/>
    </row>
    <row r="3" spans="1:4" s="80" customFormat="1" ht="39.75" customHeight="1" thickTop="1" x14ac:dyDescent="0.2">
      <c r="A3" s="226" t="s">
        <v>0</v>
      </c>
      <c r="B3" s="227"/>
      <c r="C3" s="228"/>
    </row>
    <row r="4" spans="1:4" s="80" customFormat="1" ht="15" customHeight="1" thickBot="1" x14ac:dyDescent="0.25">
      <c r="A4" s="229" t="s">
        <v>1</v>
      </c>
      <c r="B4" s="230"/>
      <c r="C4" s="231"/>
    </row>
    <row r="5" spans="1:4" s="80" customFormat="1" ht="16.5" thickBot="1" x14ac:dyDescent="0.25">
      <c r="A5" s="169"/>
      <c r="B5" s="84">
        <v>2023</v>
      </c>
      <c r="C5" s="115">
        <v>2022</v>
      </c>
    </row>
    <row r="6" spans="1:4" s="80" customFormat="1" ht="16.5" thickBot="1" x14ac:dyDescent="0.25">
      <c r="A6" s="170" t="s">
        <v>5</v>
      </c>
      <c r="B6" s="87"/>
      <c r="C6" s="171"/>
    </row>
    <row r="7" spans="1:4" s="80" customFormat="1" ht="15.75" thickBot="1" x14ac:dyDescent="0.25">
      <c r="A7" s="172" t="s">
        <v>6</v>
      </c>
      <c r="B7" s="85"/>
      <c r="C7" s="203"/>
      <c r="D7" s="214"/>
    </row>
    <row r="8" spans="1:4" s="80" customFormat="1" ht="15.75" thickBot="1" x14ac:dyDescent="0.25">
      <c r="A8" s="172" t="s">
        <v>342</v>
      </c>
      <c r="B8" s="85">
        <v>0.01</v>
      </c>
      <c r="C8" s="203">
        <v>0.01</v>
      </c>
      <c r="D8" s="214"/>
    </row>
    <row r="9" spans="1:4" s="80" customFormat="1" ht="15.75" thickBot="1" x14ac:dyDescent="0.25">
      <c r="A9" s="172" t="s">
        <v>343</v>
      </c>
      <c r="B9" s="85">
        <v>2.09</v>
      </c>
      <c r="C9" s="203">
        <v>235.78</v>
      </c>
      <c r="D9" s="214"/>
    </row>
    <row r="10" spans="1:4" s="80" customFormat="1" ht="15.75" thickBot="1" x14ac:dyDescent="0.25">
      <c r="A10" s="172" t="s">
        <v>344</v>
      </c>
      <c r="B10" s="85">
        <f>0.16+31897.53</f>
        <v>31897.69</v>
      </c>
      <c r="C10" s="203">
        <v>28198.7</v>
      </c>
      <c r="D10" s="214"/>
    </row>
    <row r="11" spans="1:4" s="80" customFormat="1" ht="15.75" thickBot="1" x14ac:dyDescent="0.25">
      <c r="A11" s="172" t="s">
        <v>11</v>
      </c>
      <c r="B11" s="182">
        <v>0</v>
      </c>
      <c r="C11" s="211">
        <v>0</v>
      </c>
      <c r="D11" s="214"/>
    </row>
    <row r="12" spans="1:4" s="80" customFormat="1" ht="15.75" thickBot="1" x14ac:dyDescent="0.25">
      <c r="A12" s="172" t="s">
        <v>12</v>
      </c>
      <c r="B12" s="117">
        <v>0</v>
      </c>
      <c r="C12" s="204">
        <v>0</v>
      </c>
      <c r="D12" s="214"/>
    </row>
    <row r="13" spans="1:4" s="80" customFormat="1" ht="15.75" thickBot="1" x14ac:dyDescent="0.25">
      <c r="A13" s="172" t="s">
        <v>13</v>
      </c>
      <c r="B13" s="123">
        <v>0</v>
      </c>
      <c r="C13" s="206">
        <v>0</v>
      </c>
      <c r="D13" s="214"/>
    </row>
    <row r="14" spans="1:4" s="80" customFormat="1" ht="16.5" thickBot="1" x14ac:dyDescent="0.25">
      <c r="A14" s="170" t="s">
        <v>14</v>
      </c>
      <c r="B14" s="183">
        <f>SUM(B8:B13)</f>
        <v>31899.789999999997</v>
      </c>
      <c r="C14" s="212">
        <f>SUM(C8:C13)</f>
        <v>28434.49</v>
      </c>
      <c r="D14" s="214"/>
    </row>
    <row r="15" spans="1:4" s="80" customFormat="1" ht="15.75" thickBot="1" x14ac:dyDescent="0.25">
      <c r="A15" s="172" t="s">
        <v>15</v>
      </c>
      <c r="B15" s="119"/>
      <c r="C15" s="205"/>
      <c r="D15" s="214"/>
    </row>
    <row r="16" spans="1:4" s="80" customFormat="1" ht="15.75" thickBot="1" x14ac:dyDescent="0.25">
      <c r="A16" s="172" t="s">
        <v>16</v>
      </c>
      <c r="B16" s="119">
        <v>0</v>
      </c>
      <c r="C16" s="205">
        <v>0</v>
      </c>
      <c r="D16" s="214"/>
    </row>
    <row r="17" spans="1:4" s="80" customFormat="1" ht="15.75" thickBot="1" x14ac:dyDescent="0.25">
      <c r="A17" s="172" t="s">
        <v>17</v>
      </c>
      <c r="B17" s="119">
        <v>0</v>
      </c>
      <c r="C17" s="205">
        <v>0</v>
      </c>
      <c r="D17" s="214"/>
    </row>
    <row r="18" spans="1:4" s="80" customFormat="1" ht="15.75" thickBot="1" x14ac:dyDescent="0.25">
      <c r="A18" s="172" t="s">
        <v>345</v>
      </c>
      <c r="B18" s="123">
        <v>11562.56</v>
      </c>
      <c r="C18" s="206">
        <v>15594.79</v>
      </c>
      <c r="D18" s="214"/>
    </row>
    <row r="19" spans="1:4" s="80" customFormat="1" ht="16.5" thickBot="1" x14ac:dyDescent="0.25">
      <c r="A19" s="170" t="s">
        <v>14</v>
      </c>
      <c r="B19" s="183">
        <f>SUM(B16:B18)</f>
        <v>11562.56</v>
      </c>
      <c r="C19" s="212">
        <f>SUM(C16:C18)</f>
        <v>15594.79</v>
      </c>
      <c r="D19" s="214"/>
    </row>
    <row r="20" spans="1:4" s="80" customFormat="1" ht="15.75" thickBot="1" x14ac:dyDescent="0.25">
      <c r="A20" s="172" t="s">
        <v>19</v>
      </c>
      <c r="B20" s="119">
        <v>0</v>
      </c>
      <c r="C20" s="205">
        <v>0</v>
      </c>
      <c r="D20" s="214"/>
    </row>
    <row r="21" spans="1:4" s="80" customFormat="1" ht="15.75" thickBot="1" x14ac:dyDescent="0.25">
      <c r="A21" s="172" t="s">
        <v>20</v>
      </c>
      <c r="B21" s="119">
        <v>0</v>
      </c>
      <c r="C21" s="205">
        <v>0</v>
      </c>
      <c r="D21" s="214"/>
    </row>
    <row r="22" spans="1:4" s="80" customFormat="1" ht="15.75" thickBot="1" x14ac:dyDescent="0.25">
      <c r="A22" s="172" t="s">
        <v>21</v>
      </c>
      <c r="B22" s="119">
        <v>0</v>
      </c>
      <c r="C22" s="205">
        <v>0</v>
      </c>
      <c r="D22" s="214"/>
    </row>
    <row r="23" spans="1:4" s="80" customFormat="1" ht="15.75" thickBot="1" x14ac:dyDescent="0.25">
      <c r="A23" s="172" t="s">
        <v>22</v>
      </c>
      <c r="B23" s="119">
        <v>0</v>
      </c>
      <c r="C23" s="205">
        <v>0</v>
      </c>
      <c r="D23" s="214"/>
    </row>
    <row r="24" spans="1:4" s="80" customFormat="1" ht="15.75" thickBot="1" x14ac:dyDescent="0.25">
      <c r="A24" s="172" t="s">
        <v>23</v>
      </c>
      <c r="B24" s="119">
        <v>0</v>
      </c>
      <c r="C24" s="205">
        <v>0</v>
      </c>
      <c r="D24" s="214"/>
    </row>
    <row r="25" spans="1:4" s="80" customFormat="1" ht="15.75" thickBot="1" x14ac:dyDescent="0.25">
      <c r="A25" s="172" t="s">
        <v>346</v>
      </c>
      <c r="B25" s="119">
        <f>1320.9+3180</f>
        <v>4500.8999999999996</v>
      </c>
      <c r="C25" s="205">
        <f>1320.9+3180</f>
        <v>4500.8999999999996</v>
      </c>
      <c r="D25" s="214"/>
    </row>
    <row r="26" spans="1:4" s="80" customFormat="1" ht="15.75" thickBot="1" x14ac:dyDescent="0.25">
      <c r="A26" s="172" t="s">
        <v>24</v>
      </c>
      <c r="B26" s="123">
        <v>0</v>
      </c>
      <c r="C26" s="206">
        <v>0</v>
      </c>
      <c r="D26" s="214"/>
    </row>
    <row r="27" spans="1:4" s="80" customFormat="1" ht="16.5" thickBot="1" x14ac:dyDescent="0.25">
      <c r="A27" s="170" t="s">
        <v>14</v>
      </c>
      <c r="B27" s="183">
        <f>SUM(B20:B26)</f>
        <v>4500.8999999999996</v>
      </c>
      <c r="C27" s="212">
        <f>SUM(C20:C26)</f>
        <v>4500.8999999999996</v>
      </c>
      <c r="D27" s="214"/>
    </row>
    <row r="28" spans="1:4" s="80" customFormat="1" ht="15.75" thickBot="1" x14ac:dyDescent="0.25">
      <c r="A28" s="172" t="s">
        <v>25</v>
      </c>
      <c r="B28" s="123">
        <v>0</v>
      </c>
      <c r="C28" s="206">
        <v>0</v>
      </c>
      <c r="D28" s="214"/>
    </row>
    <row r="29" spans="1:4" s="80" customFormat="1" ht="16.5" thickBot="1" x14ac:dyDescent="0.25">
      <c r="A29" s="170" t="s">
        <v>26</v>
      </c>
      <c r="B29" s="183">
        <f>SUM(B14+B19+B27)</f>
        <v>47963.25</v>
      </c>
      <c r="C29" s="212">
        <f>SUM(C14+C19+C27)</f>
        <v>48530.18</v>
      </c>
      <c r="D29" s="214"/>
    </row>
    <row r="30" spans="1:4" s="80" customFormat="1" ht="16.5" thickBot="1" x14ac:dyDescent="0.25">
      <c r="A30" s="170" t="s">
        <v>27</v>
      </c>
      <c r="B30" s="119"/>
      <c r="C30" s="205"/>
      <c r="D30" s="214"/>
    </row>
    <row r="31" spans="1:4" s="80" customFormat="1" ht="15.75" thickBot="1" x14ac:dyDescent="0.25">
      <c r="A31" s="172" t="s">
        <v>28</v>
      </c>
      <c r="B31" s="119"/>
      <c r="C31" s="205"/>
      <c r="D31" s="214"/>
    </row>
    <row r="32" spans="1:4" s="80" customFormat="1" ht="15.75" thickBot="1" x14ac:dyDescent="0.25">
      <c r="A32" s="172" t="s">
        <v>29</v>
      </c>
      <c r="B32" s="119">
        <v>0</v>
      </c>
      <c r="C32" s="205">
        <v>0</v>
      </c>
      <c r="D32" s="214"/>
    </row>
    <row r="33" spans="1:4" s="80" customFormat="1" ht="15.75" thickBot="1" x14ac:dyDescent="0.25">
      <c r="A33" s="172" t="s">
        <v>30</v>
      </c>
      <c r="B33" s="119">
        <v>0</v>
      </c>
      <c r="C33" s="205">
        <v>0</v>
      </c>
      <c r="D33" s="214"/>
    </row>
    <row r="34" spans="1:4" s="80" customFormat="1" ht="15.75" thickBot="1" x14ac:dyDescent="0.25">
      <c r="A34" s="172" t="s">
        <v>31</v>
      </c>
      <c r="B34" s="119">
        <v>0</v>
      </c>
      <c r="C34" s="205">
        <v>0</v>
      </c>
      <c r="D34" s="214"/>
    </row>
    <row r="35" spans="1:4" s="80" customFormat="1" ht="15.75" thickBot="1" x14ac:dyDescent="0.25">
      <c r="A35" s="172" t="s">
        <v>12</v>
      </c>
      <c r="B35" s="119">
        <v>0</v>
      </c>
      <c r="C35" s="205">
        <v>0</v>
      </c>
      <c r="D35" s="214"/>
    </row>
    <row r="36" spans="1:4" s="80" customFormat="1" ht="15.75" thickBot="1" x14ac:dyDescent="0.25">
      <c r="A36" s="172" t="s">
        <v>32</v>
      </c>
      <c r="B36" s="119">
        <v>0</v>
      </c>
      <c r="C36" s="205">
        <v>0</v>
      </c>
      <c r="D36" s="214"/>
    </row>
    <row r="37" spans="1:4" s="80" customFormat="1" ht="15.75" thickBot="1" x14ac:dyDescent="0.25">
      <c r="A37" s="172" t="s">
        <v>33</v>
      </c>
      <c r="B37" s="123">
        <v>0</v>
      </c>
      <c r="C37" s="206">
        <v>0</v>
      </c>
      <c r="D37" s="214"/>
    </row>
    <row r="38" spans="1:4" s="80" customFormat="1" ht="16.5" thickBot="1" x14ac:dyDescent="0.25">
      <c r="A38" s="170" t="s">
        <v>14</v>
      </c>
      <c r="B38" s="183">
        <f>SUM(B32:B37)</f>
        <v>0</v>
      </c>
      <c r="C38" s="212">
        <f>SUM(C32:C37)</f>
        <v>0</v>
      </c>
      <c r="D38" s="214"/>
    </row>
    <row r="39" spans="1:4" s="80" customFormat="1" ht="15.75" thickBot="1" x14ac:dyDescent="0.25">
      <c r="A39" s="172" t="s">
        <v>34</v>
      </c>
      <c r="B39" s="119"/>
      <c r="C39" s="205"/>
      <c r="D39" s="214"/>
    </row>
    <row r="40" spans="1:4" s="80" customFormat="1" ht="15.75" thickBot="1" x14ac:dyDescent="0.25">
      <c r="A40" s="172" t="s">
        <v>202</v>
      </c>
      <c r="B40" s="119">
        <f>646912.5-24441.24</f>
        <v>622471.26</v>
      </c>
      <c r="C40" s="205">
        <v>580644.94999999995</v>
      </c>
      <c r="D40" s="214"/>
    </row>
    <row r="41" spans="1:4" s="80" customFormat="1" ht="15.75" thickBot="1" x14ac:dyDescent="0.25">
      <c r="A41" s="172" t="s">
        <v>369</v>
      </c>
      <c r="B41" s="119">
        <v>0</v>
      </c>
      <c r="C41" s="205">
        <v>0</v>
      </c>
      <c r="D41" s="214"/>
    </row>
    <row r="42" spans="1:4" s="80" customFormat="1" ht="15.75" thickBot="1" x14ac:dyDescent="0.25">
      <c r="A42" s="172" t="s">
        <v>347</v>
      </c>
      <c r="B42" s="119">
        <f>2456354.56-37681.89</f>
        <v>2418672.67</v>
      </c>
      <c r="C42" s="205">
        <v>2456354.56</v>
      </c>
      <c r="D42" s="214"/>
    </row>
    <row r="43" spans="1:4" s="80" customFormat="1" ht="15.75" thickBot="1" x14ac:dyDescent="0.25">
      <c r="A43" s="172" t="s">
        <v>38</v>
      </c>
      <c r="B43" s="119">
        <v>0</v>
      </c>
      <c r="C43" s="205">
        <v>0</v>
      </c>
      <c r="D43" s="214"/>
    </row>
    <row r="44" spans="1:4" s="80" customFormat="1" ht="15.75" thickBot="1" x14ac:dyDescent="0.25">
      <c r="A44" s="172" t="s">
        <v>39</v>
      </c>
      <c r="B44" s="119">
        <v>218768.58</v>
      </c>
      <c r="C44" s="205">
        <v>0</v>
      </c>
      <c r="D44" s="214"/>
    </row>
    <row r="45" spans="1:4" s="80" customFormat="1" ht="15.75" thickBot="1" x14ac:dyDescent="0.25">
      <c r="A45" s="172" t="s">
        <v>203</v>
      </c>
      <c r="B45" s="123">
        <v>92432.5</v>
      </c>
      <c r="C45" s="206">
        <v>408139.79</v>
      </c>
      <c r="D45" s="214"/>
    </row>
    <row r="46" spans="1:4" s="80" customFormat="1" ht="16.5" thickBot="1" x14ac:dyDescent="0.25">
      <c r="A46" s="170" t="s">
        <v>14</v>
      </c>
      <c r="B46" s="183">
        <f>SUM(B40:B45)</f>
        <v>3352345.01</v>
      </c>
      <c r="C46" s="212">
        <f>SUM(C40:C45)</f>
        <v>3445139.3</v>
      </c>
      <c r="D46" s="214"/>
    </row>
    <row r="47" spans="1:4" s="80" customFormat="1" ht="16.5" thickBot="1" x14ac:dyDescent="0.25">
      <c r="A47" s="170" t="s">
        <v>41</v>
      </c>
      <c r="B47" s="183">
        <f>SUM(B38+B46)</f>
        <v>3352345.01</v>
      </c>
      <c r="C47" s="212">
        <f>SUM(C38+C46)</f>
        <v>3445139.3</v>
      </c>
      <c r="D47" s="214"/>
    </row>
    <row r="48" spans="1:4" s="80" customFormat="1" ht="16.5" thickBot="1" x14ac:dyDescent="0.25">
      <c r="A48" s="170" t="s">
        <v>42</v>
      </c>
      <c r="B48" s="183">
        <f>SUM(B29+B47)</f>
        <v>3400308.26</v>
      </c>
      <c r="C48" s="212">
        <f>SUM(C29+C47)</f>
        <v>3493669.48</v>
      </c>
      <c r="D48" s="214"/>
    </row>
    <row r="49" spans="1:4" s="80" customFormat="1" ht="16.5" thickBot="1" x14ac:dyDescent="0.25">
      <c r="A49" s="170" t="s">
        <v>43</v>
      </c>
      <c r="B49" s="119"/>
      <c r="C49" s="205"/>
      <c r="D49" s="214"/>
    </row>
    <row r="50" spans="1:4" s="80" customFormat="1" ht="15.75" thickBot="1" x14ac:dyDescent="0.25">
      <c r="A50" s="172" t="s">
        <v>44</v>
      </c>
      <c r="B50" s="119"/>
      <c r="C50" s="205"/>
      <c r="D50" s="214"/>
    </row>
    <row r="51" spans="1:4" s="80" customFormat="1" ht="15.75" thickBot="1" x14ac:dyDescent="0.25">
      <c r="A51" s="172" t="s">
        <v>204</v>
      </c>
      <c r="B51" s="119">
        <v>2774355.13</v>
      </c>
      <c r="C51" s="205">
        <f>2774355.13</f>
        <v>2774355.13</v>
      </c>
      <c r="D51" s="214"/>
    </row>
    <row r="52" spans="1:4" s="80" customFormat="1" ht="15.75" thickBot="1" x14ac:dyDescent="0.25">
      <c r="A52" s="172" t="s">
        <v>46</v>
      </c>
      <c r="B52" s="119">
        <v>0</v>
      </c>
      <c r="C52" s="205">
        <v>0</v>
      </c>
      <c r="D52" s="214"/>
    </row>
    <row r="53" spans="1:4" s="80" customFormat="1" ht="15.75" thickBot="1" x14ac:dyDescent="0.25">
      <c r="A53" s="172" t="s">
        <v>47</v>
      </c>
      <c r="B53" s="119">
        <v>0</v>
      </c>
      <c r="C53" s="205">
        <v>0</v>
      </c>
      <c r="D53" s="214"/>
    </row>
    <row r="54" spans="1:4" s="80" customFormat="1" ht="15.75" thickBot="1" x14ac:dyDescent="0.25">
      <c r="A54" s="172" t="s">
        <v>48</v>
      </c>
      <c r="B54" s="123">
        <v>0</v>
      </c>
      <c r="C54" s="206">
        <v>0</v>
      </c>
      <c r="D54" s="214"/>
    </row>
    <row r="55" spans="1:4" s="80" customFormat="1" ht="16.5" thickBot="1" x14ac:dyDescent="0.25">
      <c r="A55" s="170" t="s">
        <v>14</v>
      </c>
      <c r="B55" s="183">
        <f>SUM(B51:B54)</f>
        <v>2774355.13</v>
      </c>
      <c r="C55" s="212">
        <f>SUM(C51:C54)</f>
        <v>2774355.13</v>
      </c>
      <c r="D55" s="214"/>
    </row>
    <row r="56" spans="1:4" s="80" customFormat="1" ht="15.75" thickBot="1" x14ac:dyDescent="0.25">
      <c r="A56" s="172" t="s">
        <v>49</v>
      </c>
      <c r="B56" s="119">
        <v>0</v>
      </c>
      <c r="C56" s="205">
        <v>0</v>
      </c>
      <c r="D56" s="214"/>
    </row>
    <row r="57" spans="1:4" s="80" customFormat="1" ht="15.75" thickBot="1" x14ac:dyDescent="0.25">
      <c r="A57" s="172" t="s">
        <v>50</v>
      </c>
      <c r="B57" s="119">
        <v>0</v>
      </c>
      <c r="C57" s="205">
        <v>0</v>
      </c>
      <c r="D57" s="214"/>
    </row>
    <row r="58" spans="1:4" s="80" customFormat="1" ht="15.75" thickBot="1" x14ac:dyDescent="0.25">
      <c r="A58" s="172" t="s">
        <v>51</v>
      </c>
      <c r="B58" s="119">
        <v>0</v>
      </c>
      <c r="C58" s="205">
        <v>0</v>
      </c>
      <c r="D58" s="214"/>
    </row>
    <row r="59" spans="1:4" s="80" customFormat="1" ht="15.75" thickBot="1" x14ac:dyDescent="0.25">
      <c r="A59" s="172" t="s">
        <v>52</v>
      </c>
      <c r="B59" s="123">
        <v>0</v>
      </c>
      <c r="C59" s="206">
        <v>0</v>
      </c>
      <c r="D59" s="214"/>
    </row>
    <row r="60" spans="1:4" s="80" customFormat="1" ht="16.5" thickBot="1" x14ac:dyDescent="0.25">
      <c r="A60" s="170" t="s">
        <v>14</v>
      </c>
      <c r="B60" s="183">
        <f>SUM(B56:B59)</f>
        <v>0</v>
      </c>
      <c r="C60" s="212">
        <f>SUM(C56:C59)</f>
        <v>0</v>
      </c>
      <c r="D60" s="214"/>
    </row>
    <row r="61" spans="1:4" s="80" customFormat="1" ht="15.75" thickBot="1" x14ac:dyDescent="0.25">
      <c r="A61" s="172" t="s">
        <v>53</v>
      </c>
      <c r="B61" s="119"/>
      <c r="C61" s="205"/>
      <c r="D61" s="214"/>
    </row>
    <row r="62" spans="1:4" s="80" customFormat="1" ht="15.75" thickBot="1" x14ac:dyDescent="0.25">
      <c r="A62" s="172" t="s">
        <v>348</v>
      </c>
      <c r="B62" s="119">
        <v>2378.9699999999998</v>
      </c>
      <c r="C62" s="205">
        <v>2378.9699999999998</v>
      </c>
      <c r="D62" s="214"/>
    </row>
    <row r="63" spans="1:4" s="80" customFormat="1" ht="15.75" thickBot="1" x14ac:dyDescent="0.25">
      <c r="A63" s="172" t="s">
        <v>55</v>
      </c>
      <c r="B63" s="119">
        <v>0</v>
      </c>
      <c r="C63" s="205">
        <v>0</v>
      </c>
      <c r="D63" s="214"/>
    </row>
    <row r="64" spans="1:4" s="80" customFormat="1" ht="15.75" thickBot="1" x14ac:dyDescent="0.25">
      <c r="A64" s="172" t="s">
        <v>363</v>
      </c>
      <c r="B64" s="123">
        <f>-1086186.98-62123.13</f>
        <v>-1148310.1099999999</v>
      </c>
      <c r="C64" s="206">
        <v>-1457102.19</v>
      </c>
      <c r="D64" s="214"/>
    </row>
    <row r="65" spans="1:4" s="90" customFormat="1" ht="16.5" thickBot="1" x14ac:dyDescent="0.3">
      <c r="A65" s="170" t="s">
        <v>14</v>
      </c>
      <c r="B65" s="183">
        <f>SUM(B62:B64)</f>
        <v>-1145931.1399999999</v>
      </c>
      <c r="C65" s="212">
        <f>SUM(C62:C64)</f>
        <v>-1454723.22</v>
      </c>
      <c r="D65" s="215"/>
    </row>
    <row r="66" spans="1:4" s="80" customFormat="1" ht="15.75" thickBot="1" x14ac:dyDescent="0.25">
      <c r="A66" s="172" t="s">
        <v>57</v>
      </c>
      <c r="B66" s="123">
        <v>0</v>
      </c>
      <c r="C66" s="206">
        <v>0</v>
      </c>
      <c r="D66" s="214"/>
    </row>
    <row r="67" spans="1:4" s="80" customFormat="1" ht="16.5" thickBot="1" x14ac:dyDescent="0.25">
      <c r="A67" s="170" t="s">
        <v>58</v>
      </c>
      <c r="B67" s="183">
        <f>SUM(B55+B60+B65)</f>
        <v>1628423.99</v>
      </c>
      <c r="C67" s="212">
        <f>SUM(C55+C60+C65)</f>
        <v>1319631.9099999999</v>
      </c>
      <c r="D67" s="214"/>
    </row>
    <row r="68" spans="1:4" s="80" customFormat="1" ht="16.5" thickBot="1" x14ac:dyDescent="0.25">
      <c r="A68" s="170" t="s">
        <v>59</v>
      </c>
      <c r="B68" s="119"/>
      <c r="C68" s="205"/>
      <c r="D68" s="214"/>
    </row>
    <row r="69" spans="1:4" s="80" customFormat="1" ht="15.75" thickBot="1" x14ac:dyDescent="0.25">
      <c r="A69" s="172" t="s">
        <v>349</v>
      </c>
      <c r="B69" s="119">
        <v>377105.6</v>
      </c>
      <c r="C69" s="205">
        <v>409422</v>
      </c>
      <c r="D69" s="214"/>
    </row>
    <row r="70" spans="1:4" s="80" customFormat="1" ht="15.75" thickBot="1" x14ac:dyDescent="0.25">
      <c r="A70" s="172" t="s">
        <v>61</v>
      </c>
      <c r="B70" s="123">
        <v>23785.94</v>
      </c>
      <c r="C70" s="206">
        <v>23785.94</v>
      </c>
      <c r="D70" s="214"/>
    </row>
    <row r="71" spans="1:4" s="90" customFormat="1" ht="16.5" thickBot="1" x14ac:dyDescent="0.3">
      <c r="A71" s="170" t="s">
        <v>14</v>
      </c>
      <c r="B71" s="183">
        <f>SUM(B69:B70)</f>
        <v>400891.54</v>
      </c>
      <c r="C71" s="212">
        <f>SUM(C69:C70)</f>
        <v>433207.94</v>
      </c>
      <c r="D71" s="215"/>
    </row>
    <row r="72" spans="1:4" s="80" customFormat="1" ht="15.75" thickBot="1" x14ac:dyDescent="0.25">
      <c r="A72" s="172" t="s">
        <v>62</v>
      </c>
      <c r="B72" s="119"/>
      <c r="C72" s="205"/>
      <c r="D72" s="214"/>
    </row>
    <row r="73" spans="1:4" s="80" customFormat="1" ht="15.75" thickBot="1" x14ac:dyDescent="0.25">
      <c r="A73" s="172" t="s">
        <v>63</v>
      </c>
      <c r="B73" s="119"/>
      <c r="C73" s="205"/>
      <c r="D73" s="214"/>
    </row>
    <row r="74" spans="1:4" s="80" customFormat="1" ht="15.75" thickBot="1" x14ac:dyDescent="0.25">
      <c r="A74" s="172" t="s">
        <v>350</v>
      </c>
      <c r="B74" s="119">
        <f>175232.53-61789.4</f>
        <v>113443.13</v>
      </c>
      <c r="C74" s="205">
        <f>276387.33-49128.12-61789.4</f>
        <v>165469.81000000003</v>
      </c>
      <c r="D74" s="214"/>
    </row>
    <row r="75" spans="1:4" s="80" customFormat="1" ht="15.75" thickBot="1" x14ac:dyDescent="0.25">
      <c r="A75" s="172" t="s">
        <v>65</v>
      </c>
      <c r="B75" s="119">
        <v>0</v>
      </c>
      <c r="C75" s="205">
        <v>0</v>
      </c>
      <c r="D75" s="214"/>
    </row>
    <row r="76" spans="1:4" s="80" customFormat="1" ht="15.75" thickBot="1" x14ac:dyDescent="0.25">
      <c r="A76" s="172" t="s">
        <v>66</v>
      </c>
      <c r="B76" s="119">
        <v>0</v>
      </c>
      <c r="C76" s="205">
        <v>0</v>
      </c>
      <c r="D76" s="214"/>
    </row>
    <row r="77" spans="1:4" s="80" customFormat="1" ht="15.75" thickBot="1" x14ac:dyDescent="0.25">
      <c r="A77" s="172" t="s">
        <v>25</v>
      </c>
      <c r="B77" s="123">
        <v>0</v>
      </c>
      <c r="C77" s="206">
        <v>0</v>
      </c>
      <c r="D77" s="214"/>
    </row>
    <row r="78" spans="1:4" s="80" customFormat="1" ht="16.5" thickBot="1" x14ac:dyDescent="0.25">
      <c r="A78" s="170" t="s">
        <v>14</v>
      </c>
      <c r="B78" s="183">
        <f>SUM(B74:B77)</f>
        <v>113443.13</v>
      </c>
      <c r="C78" s="212">
        <f>SUM(C74:C77)</f>
        <v>165469.81000000003</v>
      </c>
      <c r="D78" s="214"/>
    </row>
    <row r="79" spans="1:4" s="80" customFormat="1" ht="15.75" thickBot="1" x14ac:dyDescent="0.25">
      <c r="A79" s="172" t="s">
        <v>67</v>
      </c>
      <c r="B79" s="119"/>
      <c r="C79" s="205"/>
      <c r="D79" s="214"/>
    </row>
    <row r="80" spans="1:4" s="80" customFormat="1" ht="15.75" thickBot="1" x14ac:dyDescent="0.25">
      <c r="A80" s="172" t="s">
        <v>68</v>
      </c>
      <c r="B80" s="119">
        <v>0</v>
      </c>
      <c r="C80" s="205">
        <v>0</v>
      </c>
      <c r="D80" s="214"/>
    </row>
    <row r="81" spans="1:4" s="80" customFormat="1" ht="15.75" thickBot="1" x14ac:dyDescent="0.25">
      <c r="A81" s="172" t="s">
        <v>69</v>
      </c>
      <c r="B81" s="119">
        <v>61789.4</v>
      </c>
      <c r="C81" s="205">
        <v>61789.4</v>
      </c>
      <c r="D81" s="214"/>
    </row>
    <row r="82" spans="1:4" s="80" customFormat="1" ht="15.75" thickBot="1" x14ac:dyDescent="0.25">
      <c r="A82" s="172" t="s">
        <v>351</v>
      </c>
      <c r="B82" s="119">
        <f>102416.44</f>
        <v>102416.44</v>
      </c>
      <c r="C82" s="205">
        <f>188313.64+0</f>
        <v>188313.64</v>
      </c>
      <c r="D82" s="214"/>
    </row>
    <row r="83" spans="1:4" s="80" customFormat="1" ht="15.75" thickBot="1" x14ac:dyDescent="0.25">
      <c r="A83" s="172" t="s">
        <v>71</v>
      </c>
      <c r="B83" s="119">
        <v>0</v>
      </c>
      <c r="C83" s="205">
        <v>0</v>
      </c>
      <c r="D83" s="214"/>
    </row>
    <row r="84" spans="1:4" s="80" customFormat="1" ht="15.75" thickBot="1" x14ac:dyDescent="0.25">
      <c r="A84" s="172" t="s">
        <v>206</v>
      </c>
      <c r="B84" s="119">
        <v>8430.6</v>
      </c>
      <c r="C84" s="205">
        <f>13328.54+800</f>
        <v>14128.54</v>
      </c>
      <c r="D84" s="214"/>
    </row>
    <row r="85" spans="1:4" s="80" customFormat="1" ht="15.75" thickBot="1" x14ac:dyDescent="0.25">
      <c r="A85" s="172" t="s">
        <v>207</v>
      </c>
      <c r="B85" s="119">
        <v>0</v>
      </c>
      <c r="C85" s="205">
        <v>98261.02</v>
      </c>
      <c r="D85" s="214"/>
    </row>
    <row r="86" spans="1:4" s="80" customFormat="1" ht="15.75" thickBot="1" x14ac:dyDescent="0.25">
      <c r="A86" s="172" t="s">
        <v>205</v>
      </c>
      <c r="B86" s="119">
        <v>1058202.03</v>
      </c>
      <c r="C86" s="205">
        <v>1199694.06</v>
      </c>
      <c r="D86" s="214"/>
    </row>
    <row r="87" spans="1:4" s="80" customFormat="1" ht="15.75" thickBot="1" x14ac:dyDescent="0.25">
      <c r="A87" s="172" t="s">
        <v>208</v>
      </c>
      <c r="B87" s="119">
        <v>26711.13</v>
      </c>
      <c r="C87" s="205">
        <v>13173.16</v>
      </c>
      <c r="D87" s="214"/>
    </row>
    <row r="88" spans="1:4" s="80" customFormat="1" ht="15.75" thickBot="1" x14ac:dyDescent="0.25">
      <c r="A88" s="172" t="s">
        <v>76</v>
      </c>
      <c r="B88" s="123">
        <v>0</v>
      </c>
      <c r="C88" s="206">
        <v>0</v>
      </c>
      <c r="D88" s="214"/>
    </row>
    <row r="89" spans="1:4" s="80" customFormat="1" ht="16.5" thickBot="1" x14ac:dyDescent="0.25">
      <c r="A89" s="170" t="s">
        <v>14</v>
      </c>
      <c r="B89" s="183">
        <f>SUM(B80:B88)</f>
        <v>1257549.5999999999</v>
      </c>
      <c r="C89" s="212">
        <f>SUM(C80:C88)</f>
        <v>1575359.82</v>
      </c>
      <c r="D89" s="214"/>
    </row>
    <row r="90" spans="1:4" s="80" customFormat="1" ht="16.5" thickBot="1" x14ac:dyDescent="0.25">
      <c r="A90" s="170" t="s">
        <v>77</v>
      </c>
      <c r="B90" s="122">
        <f>SUM(B78+B89)</f>
        <v>1370992.73</v>
      </c>
      <c r="C90" s="208">
        <f>SUM(C78+C89)</f>
        <v>1740829.6300000001</v>
      </c>
      <c r="D90" s="214"/>
    </row>
    <row r="91" spans="1:4" s="80" customFormat="1" ht="16.5" thickBot="1" x14ac:dyDescent="0.25">
      <c r="A91" s="173" t="s">
        <v>78</v>
      </c>
      <c r="B91" s="184">
        <f>SUM(B67+B71+B90)</f>
        <v>3400308.26</v>
      </c>
      <c r="C91" s="213">
        <f>SUM(C67+C71+C90)</f>
        <v>3493669.48</v>
      </c>
      <c r="D91" s="216"/>
    </row>
    <row r="92" spans="1:4" s="80" customFormat="1" ht="20.100000000000001" customHeight="1" thickTop="1" x14ac:dyDescent="0.25">
      <c r="A92" s="232" t="s">
        <v>396</v>
      </c>
      <c r="B92" s="233"/>
      <c r="C92" s="234"/>
    </row>
    <row r="93" spans="1:4" s="80" customFormat="1" ht="20.100000000000001" customHeight="1" x14ac:dyDescent="0.25">
      <c r="A93" s="107" t="s">
        <v>301</v>
      </c>
      <c r="B93" s="31" t="s">
        <v>164</v>
      </c>
      <c r="C93" s="199" t="s">
        <v>305</v>
      </c>
    </row>
    <row r="94" spans="1:4" s="80" customFormat="1" ht="20.100000000000001" customHeight="1" x14ac:dyDescent="0.25">
      <c r="A94" s="108"/>
      <c r="C94" s="201" t="s">
        <v>304</v>
      </c>
    </row>
    <row r="95" spans="1:4" s="80" customFormat="1" ht="20.100000000000001" customHeight="1" x14ac:dyDescent="0.25">
      <c r="A95" s="107" t="s">
        <v>302</v>
      </c>
      <c r="B95" s="31" t="s">
        <v>163</v>
      </c>
      <c r="C95" s="199" t="s">
        <v>367</v>
      </c>
    </row>
    <row r="96" spans="1:4" s="80" customFormat="1" ht="20.100000000000001" customHeight="1" x14ac:dyDescent="0.25">
      <c r="A96" s="88" t="s">
        <v>303</v>
      </c>
      <c r="B96" s="93" t="s">
        <v>362</v>
      </c>
      <c r="C96" s="199" t="s">
        <v>352</v>
      </c>
    </row>
    <row r="97" spans="1:3" s="80" customFormat="1" ht="20.100000000000001" customHeight="1" x14ac:dyDescent="0.25">
      <c r="A97" s="107"/>
      <c r="B97" s="93"/>
      <c r="C97" s="196" t="s">
        <v>356</v>
      </c>
    </row>
    <row r="98" spans="1:3" s="80" customFormat="1" ht="20.100000000000001" customHeight="1" x14ac:dyDescent="0.25">
      <c r="A98" s="107"/>
      <c r="B98" s="93"/>
      <c r="C98" s="196"/>
    </row>
    <row r="99" spans="1:3" s="174" customFormat="1" ht="6.75" customHeight="1" thickBot="1" x14ac:dyDescent="0.3">
      <c r="A99" s="217"/>
      <c r="B99" s="218"/>
      <c r="C99" s="219"/>
    </row>
    <row r="100" spans="1:3" ht="15" thickTop="1" x14ac:dyDescent="0.2"/>
    <row r="102" spans="1:3" x14ac:dyDescent="0.2">
      <c r="B102" s="55"/>
    </row>
  </sheetData>
  <mergeCells count="6">
    <mergeCell ref="A99:C99"/>
    <mergeCell ref="A1:C1"/>
    <mergeCell ref="A2:C2"/>
    <mergeCell ref="A3:C3"/>
    <mergeCell ref="A4:C4"/>
    <mergeCell ref="A92:C92"/>
  </mergeCells>
  <printOptions horizontalCentered="1"/>
  <pageMargins left="0.70866141732283472" right="0.70866141732283472" top="0.74803149606299213" bottom="0.74803149606299213" header="0.31496062992125984" footer="0.31496062992125984"/>
  <pageSetup paperSize="8" scale="8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C17"/>
  <sheetViews>
    <sheetView workbookViewId="0">
      <selection sqref="A1:C1"/>
    </sheetView>
  </sheetViews>
  <sheetFormatPr defaultRowHeight="15" x14ac:dyDescent="0.25"/>
  <cols>
    <col min="1" max="1" width="64.7109375" customWidth="1"/>
    <col min="2" max="3" width="30.42578125" customWidth="1"/>
  </cols>
  <sheetData>
    <row r="1" spans="1:3" ht="47.25" customHeight="1" thickTop="1" thickBot="1" x14ac:dyDescent="0.3">
      <c r="A1" s="302" t="s">
        <v>157</v>
      </c>
      <c r="B1" s="303"/>
      <c r="C1" s="304"/>
    </row>
    <row r="2" spans="1:3" ht="15.75" thickBot="1" x14ac:dyDescent="0.3">
      <c r="A2" s="11"/>
      <c r="B2" s="1" t="s">
        <v>3</v>
      </c>
      <c r="C2" s="8" t="s">
        <v>4</v>
      </c>
    </row>
    <row r="3" spans="1:3" ht="23.25" customHeight="1" thickBot="1" x14ac:dyDescent="0.3">
      <c r="A3" s="11" t="s">
        <v>85</v>
      </c>
      <c r="B3" s="2" t="s">
        <v>86</v>
      </c>
      <c r="C3" s="10" t="s">
        <v>86</v>
      </c>
    </row>
    <row r="4" spans="1:3" ht="23.25" customHeight="1" thickBot="1" x14ac:dyDescent="0.3">
      <c r="A4" s="11" t="s">
        <v>89</v>
      </c>
      <c r="B4" s="2" t="s">
        <v>86</v>
      </c>
      <c r="C4" s="10" t="s">
        <v>86</v>
      </c>
    </row>
    <row r="5" spans="1:3" ht="23.25" customHeight="1" thickBot="1" x14ac:dyDescent="0.3">
      <c r="A5" s="11" t="s">
        <v>104</v>
      </c>
      <c r="B5" s="2" t="s">
        <v>86</v>
      </c>
      <c r="C5" s="10" t="s">
        <v>86</v>
      </c>
    </row>
    <row r="6" spans="1:3" ht="23.25" customHeight="1" thickBot="1" x14ac:dyDescent="0.3">
      <c r="A6" s="11" t="s">
        <v>106</v>
      </c>
      <c r="B6" s="2" t="s">
        <v>86</v>
      </c>
      <c r="C6" s="10" t="s">
        <v>86</v>
      </c>
    </row>
    <row r="7" spans="1:3" ht="23.25" customHeight="1" thickBot="1" x14ac:dyDescent="0.3">
      <c r="A7" s="11" t="s">
        <v>107</v>
      </c>
      <c r="B7" s="2" t="s">
        <v>86</v>
      </c>
      <c r="C7" s="10" t="s">
        <v>86</v>
      </c>
    </row>
    <row r="8" spans="1:3" ht="23.25" customHeight="1" thickBot="1" x14ac:dyDescent="0.3">
      <c r="A8" s="11" t="s">
        <v>158</v>
      </c>
      <c r="B8" s="2" t="s">
        <v>86</v>
      </c>
      <c r="C8" s="10" t="s">
        <v>86</v>
      </c>
    </row>
    <row r="9" spans="1:3" ht="23.25" customHeight="1" thickBot="1" x14ac:dyDescent="0.3">
      <c r="A9" s="11" t="s">
        <v>92</v>
      </c>
      <c r="B9" s="2" t="s">
        <v>86</v>
      </c>
      <c r="C9" s="10" t="s">
        <v>86</v>
      </c>
    </row>
    <row r="10" spans="1:3" ht="23.25" customHeight="1" thickBot="1" x14ac:dyDescent="0.3">
      <c r="A10" s="11" t="s">
        <v>98</v>
      </c>
      <c r="B10" s="2" t="s">
        <v>86</v>
      </c>
      <c r="C10" s="10" t="s">
        <v>86</v>
      </c>
    </row>
    <row r="11" spans="1:3" ht="23.25" customHeight="1" thickBot="1" x14ac:dyDescent="0.3">
      <c r="A11" s="11" t="s">
        <v>159</v>
      </c>
      <c r="B11" s="3" t="s">
        <v>8</v>
      </c>
      <c r="C11" s="12" t="s">
        <v>8</v>
      </c>
    </row>
    <row r="12" spans="1:3" ht="23.25" customHeight="1" thickBot="1" x14ac:dyDescent="0.3">
      <c r="A12" s="11" t="s">
        <v>101</v>
      </c>
      <c r="B12" s="2" t="s">
        <v>86</v>
      </c>
      <c r="C12" s="10" t="s">
        <v>86</v>
      </c>
    </row>
    <row r="13" spans="1:3" ht="23.25" customHeight="1" thickBot="1" x14ac:dyDescent="0.3">
      <c r="A13" s="11" t="s">
        <v>160</v>
      </c>
      <c r="B13" s="3" t="s">
        <v>8</v>
      </c>
      <c r="C13" s="12" t="s">
        <v>8</v>
      </c>
    </row>
    <row r="14" spans="1:3" ht="23.25" customHeight="1" thickBot="1" x14ac:dyDescent="0.3">
      <c r="A14" s="11" t="s">
        <v>102</v>
      </c>
      <c r="B14" s="6" t="s">
        <v>8</v>
      </c>
      <c r="C14" s="16" t="s">
        <v>8</v>
      </c>
    </row>
    <row r="15" spans="1:3" x14ac:dyDescent="0.25">
      <c r="A15" s="29"/>
      <c r="C15" s="28"/>
    </row>
    <row r="16" spans="1:3" ht="15.75" thickBot="1" x14ac:dyDescent="0.3">
      <c r="A16" s="21"/>
      <c r="B16" s="22"/>
      <c r="C16" s="23"/>
    </row>
    <row r="17" ht="15.75" thickTop="1" x14ac:dyDescent="0.25"/>
  </sheetData>
  <mergeCells count="1">
    <mergeCell ref="A1:C1"/>
  </mergeCells>
  <pageMargins left="0.11811023622047245" right="0.11811023622047245" top="0.74803149606299213" bottom="0.74803149606299213" header="0.31496062992125984" footer="0.31496062992125984"/>
  <pageSetup paperSize="9" scale="7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9"/>
  <sheetViews>
    <sheetView showGridLines="0" view="pageBreakPreview" topLeftCell="A85" zoomScale="60" workbookViewId="0">
      <selection activeCell="E131" sqref="E131"/>
    </sheetView>
  </sheetViews>
  <sheetFormatPr defaultColWidth="9.140625" defaultRowHeight="15" x14ac:dyDescent="0.2"/>
  <cols>
    <col min="1" max="1" width="28.140625" style="30" customWidth="1"/>
    <col min="2" max="3" width="15.7109375" style="30" customWidth="1"/>
    <col min="4" max="4" width="17.85546875" style="30" customWidth="1"/>
    <col min="5" max="10" width="15.7109375" style="30" customWidth="1"/>
    <col min="11" max="12" width="9.140625" style="30"/>
    <col min="13" max="13" width="25.7109375" style="30" customWidth="1"/>
    <col min="14" max="16384" width="9.140625" style="30"/>
  </cols>
  <sheetData>
    <row r="1" spans="1:10" s="91" customFormat="1" ht="27" x14ac:dyDescent="0.35">
      <c r="A1" s="235" t="s">
        <v>385</v>
      </c>
      <c r="B1" s="236"/>
      <c r="C1" s="236"/>
      <c r="D1" s="236"/>
      <c r="E1" s="236"/>
      <c r="F1" s="236"/>
      <c r="G1" s="236"/>
      <c r="H1" s="236"/>
      <c r="I1" s="236"/>
      <c r="J1" s="236"/>
    </row>
    <row r="2" spans="1:10" x14ac:dyDescent="0.2">
      <c r="A2" s="237" t="s">
        <v>213</v>
      </c>
      <c r="B2" s="237"/>
      <c r="C2" s="237"/>
      <c r="D2" s="237"/>
      <c r="E2" s="237"/>
      <c r="F2" s="237"/>
      <c r="G2" s="237"/>
      <c r="H2" s="237"/>
      <c r="I2" s="237"/>
      <c r="J2" s="237"/>
    </row>
    <row r="4" spans="1:10" ht="21" customHeight="1" x14ac:dyDescent="0.25">
      <c r="A4" s="238" t="s">
        <v>214</v>
      </c>
      <c r="B4" s="239"/>
      <c r="C4" s="239"/>
      <c r="D4" s="239"/>
      <c r="E4" s="239"/>
      <c r="F4" s="239"/>
      <c r="G4" s="239"/>
      <c r="H4" s="239"/>
      <c r="I4" s="239"/>
      <c r="J4" s="239"/>
    </row>
    <row r="5" spans="1:10" ht="20.100000000000001" customHeight="1" x14ac:dyDescent="0.2">
      <c r="A5" s="240" t="s">
        <v>215</v>
      </c>
      <c r="B5" s="241"/>
      <c r="C5" s="241"/>
      <c r="D5" s="241"/>
      <c r="E5" s="241"/>
      <c r="F5" s="241"/>
      <c r="G5" s="241"/>
      <c r="H5" s="241"/>
      <c r="I5" s="241"/>
      <c r="J5" s="241"/>
    </row>
    <row r="6" spans="1:10" ht="20.100000000000001" customHeight="1" x14ac:dyDescent="0.2">
      <c r="A6" s="240" t="s">
        <v>216</v>
      </c>
      <c r="B6" s="241"/>
      <c r="C6" s="241"/>
      <c r="D6" s="241"/>
      <c r="E6" s="241"/>
      <c r="F6" s="241"/>
      <c r="G6" s="241"/>
      <c r="H6" s="241"/>
      <c r="I6" s="241"/>
      <c r="J6" s="241"/>
    </row>
    <row r="7" spans="1:10" ht="20.100000000000001" customHeight="1" x14ac:dyDescent="0.2">
      <c r="A7" s="240" t="s">
        <v>217</v>
      </c>
      <c r="B7" s="241"/>
      <c r="C7" s="241"/>
      <c r="D7" s="241"/>
      <c r="E7" s="241"/>
      <c r="F7" s="241"/>
      <c r="G7" s="241"/>
      <c r="H7" s="241"/>
      <c r="I7" s="241"/>
      <c r="J7" s="241"/>
    </row>
    <row r="8" spans="1:10" ht="20.100000000000001" customHeight="1" x14ac:dyDescent="0.2">
      <c r="A8" s="194"/>
      <c r="B8" s="191"/>
      <c r="C8" s="191"/>
      <c r="D8" s="191"/>
      <c r="E8" s="191"/>
      <c r="F8" s="191"/>
      <c r="G8" s="191"/>
      <c r="H8" s="191"/>
      <c r="I8" s="191"/>
      <c r="J8" s="191"/>
    </row>
    <row r="9" spans="1:10" ht="20.100000000000001" customHeight="1" x14ac:dyDescent="0.2">
      <c r="A9" s="242" t="s">
        <v>218</v>
      </c>
      <c r="B9" s="237"/>
      <c r="C9" s="237"/>
      <c r="D9" s="237"/>
      <c r="E9" s="237"/>
      <c r="F9" s="237"/>
      <c r="G9" s="237"/>
      <c r="H9" s="237"/>
      <c r="I9" s="237"/>
      <c r="J9" s="237"/>
    </row>
    <row r="10" spans="1:10" ht="20.100000000000001" customHeight="1" x14ac:dyDescent="0.2">
      <c r="A10" s="240" t="s">
        <v>219</v>
      </c>
      <c r="B10" s="241"/>
      <c r="C10" s="241"/>
      <c r="D10" s="241"/>
      <c r="E10" s="241"/>
      <c r="F10" s="241"/>
      <c r="G10" s="241"/>
      <c r="H10" s="241"/>
      <c r="I10" s="241"/>
      <c r="J10" s="241"/>
    </row>
    <row r="11" spans="1:10" ht="39.950000000000003" customHeight="1" x14ac:dyDescent="0.2">
      <c r="A11" s="240" t="s">
        <v>220</v>
      </c>
      <c r="B11" s="241"/>
      <c r="C11" s="241"/>
      <c r="D11" s="241"/>
      <c r="E11" s="241"/>
      <c r="F11" s="241"/>
      <c r="G11" s="241"/>
      <c r="H11" s="241"/>
      <c r="I11" s="241"/>
      <c r="J11" s="241"/>
    </row>
    <row r="12" spans="1:10" ht="39.950000000000003" customHeight="1" x14ac:dyDescent="0.2">
      <c r="A12" s="240" t="s">
        <v>221</v>
      </c>
      <c r="B12" s="241"/>
      <c r="C12" s="241"/>
      <c r="D12" s="241"/>
      <c r="E12" s="241"/>
      <c r="F12" s="241"/>
      <c r="G12" s="241"/>
      <c r="H12" s="241"/>
      <c r="I12" s="241"/>
      <c r="J12" s="241"/>
    </row>
    <row r="13" spans="1:10" ht="39.950000000000003" customHeight="1" x14ac:dyDescent="0.2">
      <c r="A13" s="240" t="s">
        <v>222</v>
      </c>
      <c r="B13" s="241"/>
      <c r="C13" s="241"/>
      <c r="D13" s="241"/>
      <c r="E13" s="241"/>
      <c r="F13" s="241"/>
      <c r="G13" s="241"/>
      <c r="H13" s="241"/>
      <c r="I13" s="241"/>
      <c r="J13" s="241"/>
    </row>
    <row r="14" spans="1:10" ht="20.100000000000001" customHeight="1" x14ac:dyDescent="0.2">
      <c r="A14" s="60" t="s">
        <v>223</v>
      </c>
      <c r="B14" s="61" t="s">
        <v>224</v>
      </c>
      <c r="C14" s="175" t="s">
        <v>225</v>
      </c>
    </row>
    <row r="15" spans="1:10" ht="20.100000000000001" customHeight="1" x14ac:dyDescent="0.2">
      <c r="A15" s="195">
        <v>-1</v>
      </c>
      <c r="B15" s="62" t="s">
        <v>9</v>
      </c>
      <c r="E15" s="63">
        <v>0.1</v>
      </c>
    </row>
    <row r="16" spans="1:10" ht="20.100000000000001" customHeight="1" x14ac:dyDescent="0.2">
      <c r="A16" s="195">
        <v>-2</v>
      </c>
      <c r="B16" s="62" t="s">
        <v>226</v>
      </c>
      <c r="E16" s="63">
        <v>0.12</v>
      </c>
    </row>
    <row r="17" spans="1:10" ht="20.100000000000001" customHeight="1" x14ac:dyDescent="0.2">
      <c r="A17" s="195">
        <v>-3</v>
      </c>
      <c r="B17" s="62" t="s">
        <v>227</v>
      </c>
      <c r="E17" s="63">
        <v>0.2</v>
      </c>
    </row>
    <row r="18" spans="1:10" ht="20.100000000000001" customHeight="1" x14ac:dyDescent="0.2"/>
    <row r="19" spans="1:10" ht="39.950000000000003" customHeight="1" x14ac:dyDescent="0.2">
      <c r="A19" s="240" t="s">
        <v>228</v>
      </c>
      <c r="B19" s="241"/>
      <c r="C19" s="241"/>
      <c r="D19" s="241"/>
      <c r="E19" s="241"/>
      <c r="F19" s="241"/>
      <c r="G19" s="241"/>
      <c r="H19" s="241"/>
      <c r="I19" s="241"/>
      <c r="J19" s="241"/>
    </row>
    <row r="20" spans="1:10" ht="39.950000000000003" customHeight="1" x14ac:dyDescent="0.2">
      <c r="A20" s="240" t="s">
        <v>229</v>
      </c>
      <c r="B20" s="241"/>
      <c r="C20" s="241"/>
      <c r="D20" s="241"/>
      <c r="E20" s="241"/>
      <c r="F20" s="241"/>
      <c r="G20" s="241"/>
      <c r="H20" s="241"/>
      <c r="I20" s="241"/>
      <c r="J20" s="241"/>
    </row>
    <row r="21" spans="1:10" ht="48" customHeight="1" x14ac:dyDescent="0.2">
      <c r="A21" s="240" t="s">
        <v>230</v>
      </c>
      <c r="B21" s="241"/>
      <c r="C21" s="241"/>
      <c r="D21" s="241"/>
      <c r="E21" s="241"/>
      <c r="F21" s="241"/>
      <c r="G21" s="241"/>
      <c r="H21" s="241"/>
      <c r="I21" s="241"/>
      <c r="J21" s="241"/>
    </row>
    <row r="22" spans="1:10" ht="42.75" customHeight="1" x14ac:dyDescent="0.2">
      <c r="A22" s="240" t="s">
        <v>231</v>
      </c>
      <c r="B22" s="241"/>
      <c r="C22" s="241"/>
      <c r="D22" s="241"/>
      <c r="E22" s="241"/>
      <c r="F22" s="241"/>
      <c r="G22" s="241"/>
      <c r="H22" s="241"/>
      <c r="I22" s="241"/>
      <c r="J22" s="241"/>
    </row>
    <row r="23" spans="1:10" ht="53.25" customHeight="1" x14ac:dyDescent="0.2">
      <c r="A23" s="240" t="s">
        <v>232</v>
      </c>
      <c r="B23" s="241"/>
      <c r="C23" s="241"/>
      <c r="D23" s="241"/>
      <c r="E23" s="241"/>
      <c r="F23" s="241"/>
      <c r="G23" s="241"/>
      <c r="H23" s="241"/>
      <c r="I23" s="241"/>
      <c r="J23" s="241"/>
    </row>
    <row r="24" spans="1:10" ht="39.950000000000003" customHeight="1" x14ac:dyDescent="0.2">
      <c r="A24" s="240" t="s">
        <v>233</v>
      </c>
      <c r="B24" s="241"/>
      <c r="C24" s="241"/>
      <c r="D24" s="241"/>
      <c r="E24" s="241"/>
      <c r="F24" s="241"/>
      <c r="G24" s="241"/>
      <c r="H24" s="241"/>
      <c r="I24" s="241"/>
      <c r="J24" s="241"/>
    </row>
    <row r="25" spans="1:10" ht="39.950000000000003" customHeight="1" x14ac:dyDescent="0.2">
      <c r="A25" s="240" t="s">
        <v>234</v>
      </c>
      <c r="B25" s="241"/>
      <c r="C25" s="241"/>
      <c r="D25" s="241"/>
      <c r="E25" s="241"/>
      <c r="F25" s="241"/>
      <c r="G25" s="241"/>
      <c r="H25" s="241"/>
      <c r="I25" s="241"/>
      <c r="J25" s="241"/>
    </row>
    <row r="26" spans="1:10" ht="93.75" customHeight="1" x14ac:dyDescent="0.2">
      <c r="A26" s="240" t="s">
        <v>235</v>
      </c>
      <c r="B26" s="241"/>
      <c r="C26" s="241"/>
      <c r="D26" s="241"/>
      <c r="E26" s="241"/>
      <c r="F26" s="241"/>
      <c r="G26" s="241"/>
      <c r="H26" s="241"/>
      <c r="I26" s="241"/>
      <c r="J26" s="241"/>
    </row>
    <row r="27" spans="1:10" ht="25.5" customHeight="1" x14ac:dyDescent="0.2">
      <c r="A27" s="240" t="s">
        <v>236</v>
      </c>
      <c r="B27" s="241"/>
      <c r="C27" s="241"/>
      <c r="D27" s="241"/>
      <c r="E27" s="241"/>
      <c r="F27" s="241"/>
      <c r="G27" s="241"/>
      <c r="H27" s="241"/>
      <c r="I27" s="241"/>
      <c r="J27" s="241"/>
    </row>
    <row r="28" spans="1:10" ht="38.25" customHeight="1" x14ac:dyDescent="0.2">
      <c r="A28" s="240" t="s">
        <v>237</v>
      </c>
      <c r="B28" s="241"/>
      <c r="C28" s="241"/>
      <c r="D28" s="241"/>
      <c r="E28" s="241"/>
      <c r="F28" s="241"/>
      <c r="G28" s="241"/>
      <c r="H28" s="241"/>
      <c r="I28" s="241"/>
      <c r="J28" s="241"/>
    </row>
    <row r="29" spans="1:10" ht="39.950000000000003" customHeight="1" x14ac:dyDescent="0.2">
      <c r="A29" s="240" t="s">
        <v>238</v>
      </c>
      <c r="B29" s="241"/>
      <c r="C29" s="241"/>
      <c r="D29" s="241"/>
      <c r="E29" s="241"/>
      <c r="F29" s="241"/>
      <c r="G29" s="241"/>
      <c r="H29" s="241"/>
      <c r="I29" s="241"/>
      <c r="J29" s="241"/>
    </row>
    <row r="30" spans="1:10" ht="39.950000000000003" customHeight="1" x14ac:dyDescent="0.2">
      <c r="A30" s="240" t="s">
        <v>239</v>
      </c>
      <c r="B30" s="241"/>
      <c r="C30" s="241"/>
      <c r="D30" s="241"/>
      <c r="E30" s="241"/>
      <c r="F30" s="241"/>
      <c r="G30" s="241"/>
      <c r="H30" s="241"/>
      <c r="I30" s="241"/>
      <c r="J30" s="241"/>
    </row>
    <row r="31" spans="1:10" ht="20.100000000000001" customHeight="1" x14ac:dyDescent="0.2">
      <c r="A31" s="240" t="s">
        <v>240</v>
      </c>
      <c r="B31" s="241"/>
      <c r="C31" s="241"/>
      <c r="D31" s="241"/>
      <c r="E31" s="241"/>
      <c r="F31" s="241"/>
      <c r="G31" s="241"/>
      <c r="H31" s="241"/>
      <c r="I31" s="241"/>
      <c r="J31" s="241"/>
    </row>
    <row r="32" spans="1:10" ht="20.100000000000001" customHeight="1" x14ac:dyDescent="0.2">
      <c r="A32" s="240" t="s">
        <v>241</v>
      </c>
      <c r="B32" s="241"/>
      <c r="C32" s="241"/>
      <c r="D32" s="241"/>
      <c r="E32" s="241"/>
      <c r="F32" s="241"/>
      <c r="G32" s="241"/>
      <c r="H32" s="241"/>
      <c r="I32" s="241"/>
      <c r="J32" s="241"/>
    </row>
    <row r="33" spans="1:10" ht="106.5" customHeight="1" x14ac:dyDescent="0.2">
      <c r="A33" s="240" t="s">
        <v>242</v>
      </c>
      <c r="B33" s="241"/>
      <c r="C33" s="241"/>
      <c r="D33" s="241"/>
      <c r="E33" s="241"/>
      <c r="F33" s="241"/>
      <c r="G33" s="241"/>
      <c r="H33" s="241"/>
      <c r="I33" s="241"/>
      <c r="J33" s="241"/>
    </row>
    <row r="34" spans="1:10" ht="39.950000000000003" customHeight="1" x14ac:dyDescent="0.2">
      <c r="A34" s="240" t="s">
        <v>243</v>
      </c>
      <c r="B34" s="241"/>
      <c r="C34" s="241"/>
      <c r="D34" s="241"/>
      <c r="E34" s="241"/>
      <c r="F34" s="241"/>
      <c r="G34" s="241"/>
      <c r="H34" s="241"/>
      <c r="I34" s="241"/>
      <c r="J34" s="241"/>
    </row>
    <row r="35" spans="1:10" ht="39.950000000000003" customHeight="1" x14ac:dyDescent="0.2">
      <c r="A35" s="240" t="s">
        <v>244</v>
      </c>
      <c r="B35" s="241"/>
      <c r="C35" s="241"/>
      <c r="D35" s="241"/>
      <c r="E35" s="241"/>
      <c r="F35" s="241"/>
      <c r="G35" s="241"/>
      <c r="H35" s="241"/>
      <c r="I35" s="241"/>
      <c r="J35" s="241"/>
    </row>
    <row r="36" spans="1:10" ht="39.950000000000003" customHeight="1" x14ac:dyDescent="0.2">
      <c r="A36" s="240" t="s">
        <v>245</v>
      </c>
      <c r="B36" s="241"/>
      <c r="C36" s="241"/>
      <c r="D36" s="241"/>
      <c r="E36" s="241"/>
      <c r="F36" s="241"/>
      <c r="G36" s="241"/>
      <c r="H36" s="241"/>
      <c r="I36" s="241"/>
      <c r="J36" s="241"/>
    </row>
    <row r="37" spans="1:10" ht="120.75" customHeight="1" x14ac:dyDescent="0.2">
      <c r="A37" s="240" t="s">
        <v>246</v>
      </c>
      <c r="B37" s="241"/>
      <c r="C37" s="241"/>
      <c r="D37" s="241"/>
      <c r="E37" s="241"/>
      <c r="F37" s="241"/>
      <c r="G37" s="241"/>
      <c r="H37" s="241"/>
      <c r="I37" s="241"/>
      <c r="J37" s="241"/>
    </row>
    <row r="38" spans="1:10" ht="17.25" customHeight="1" x14ac:dyDescent="0.2">
      <c r="A38" s="240" t="s">
        <v>247</v>
      </c>
      <c r="B38" s="241"/>
      <c r="C38" s="241"/>
      <c r="D38" s="241"/>
      <c r="E38" s="241"/>
      <c r="F38" s="241"/>
      <c r="G38" s="241"/>
      <c r="H38" s="241"/>
      <c r="I38" s="241"/>
      <c r="J38" s="241"/>
    </row>
    <row r="39" spans="1:10" ht="107.45" customHeight="1" x14ac:dyDescent="0.2">
      <c r="A39" s="240" t="s">
        <v>248</v>
      </c>
      <c r="B39" s="241"/>
      <c r="C39" s="241"/>
      <c r="D39" s="241"/>
      <c r="E39" s="241"/>
      <c r="F39" s="241"/>
      <c r="G39" s="241"/>
      <c r="H39" s="241"/>
      <c r="I39" s="241"/>
      <c r="J39" s="241"/>
    </row>
    <row r="40" spans="1:10" ht="20.100000000000001" customHeight="1" x14ac:dyDescent="0.2">
      <c r="A40" s="240" t="s">
        <v>249</v>
      </c>
      <c r="B40" s="241"/>
      <c r="C40" s="241"/>
      <c r="D40" s="241"/>
      <c r="E40" s="241"/>
      <c r="F40" s="241"/>
      <c r="G40" s="241"/>
      <c r="H40" s="241"/>
      <c r="I40" s="241"/>
      <c r="J40" s="241"/>
    </row>
    <row r="41" spans="1:10" ht="39.950000000000003" customHeight="1" x14ac:dyDescent="0.2">
      <c r="A41" s="240" t="s">
        <v>250</v>
      </c>
      <c r="B41" s="241"/>
      <c r="C41" s="241"/>
      <c r="D41" s="241"/>
      <c r="E41" s="241"/>
      <c r="F41" s="241"/>
      <c r="G41" s="241"/>
      <c r="H41" s="241"/>
      <c r="I41" s="241"/>
      <c r="J41" s="241"/>
    </row>
    <row r="42" spans="1:10" ht="39.950000000000003" customHeight="1" x14ac:dyDescent="0.2">
      <c r="A42" s="240" t="s">
        <v>251</v>
      </c>
      <c r="B42" s="241"/>
      <c r="C42" s="241"/>
      <c r="D42" s="241"/>
      <c r="E42" s="241"/>
      <c r="F42" s="241"/>
      <c r="G42" s="241"/>
      <c r="H42" s="241"/>
      <c r="I42" s="241"/>
      <c r="J42" s="241"/>
    </row>
    <row r="43" spans="1:10" ht="39.950000000000003" customHeight="1" x14ac:dyDescent="0.2">
      <c r="A43" s="244" t="s">
        <v>252</v>
      </c>
      <c r="B43" s="245"/>
      <c r="C43" s="245"/>
      <c r="D43" s="245"/>
      <c r="E43" s="245"/>
      <c r="F43" s="245"/>
      <c r="G43" s="245"/>
      <c r="H43" s="245"/>
      <c r="I43" s="245"/>
      <c r="J43" s="245"/>
    </row>
    <row r="44" spans="1:10" ht="17.25" customHeight="1" x14ac:dyDescent="0.2">
      <c r="A44" s="240" t="s">
        <v>253</v>
      </c>
      <c r="B44" s="241"/>
      <c r="C44" s="241"/>
      <c r="D44" s="241"/>
      <c r="E44" s="241"/>
      <c r="F44" s="241"/>
      <c r="G44" s="241"/>
      <c r="H44" s="241"/>
      <c r="I44" s="241"/>
      <c r="J44" s="241"/>
    </row>
    <row r="45" spans="1:10" ht="17.25" customHeight="1" x14ac:dyDescent="0.2">
      <c r="A45" s="194"/>
      <c r="B45" s="191"/>
      <c r="C45" s="191"/>
      <c r="D45" s="191"/>
      <c r="E45" s="191"/>
      <c r="F45" s="191"/>
      <c r="G45" s="191"/>
      <c r="H45" s="191"/>
      <c r="I45" s="191"/>
      <c r="J45" s="191"/>
    </row>
    <row r="46" spans="1:10" x14ac:dyDescent="0.2">
      <c r="A46" s="242" t="s">
        <v>254</v>
      </c>
      <c r="B46" s="237"/>
      <c r="C46" s="237"/>
      <c r="D46" s="237"/>
      <c r="E46" s="237"/>
      <c r="F46" s="237"/>
      <c r="G46" s="237"/>
      <c r="H46" s="237"/>
      <c r="I46" s="237"/>
      <c r="J46" s="237"/>
    </row>
    <row r="48" spans="1:10" ht="20.100000000000001" customHeight="1" x14ac:dyDescent="0.2">
      <c r="A48" s="243" t="s">
        <v>255</v>
      </c>
      <c r="B48" s="241"/>
      <c r="C48" s="241"/>
      <c r="D48" s="241"/>
      <c r="E48" s="241"/>
      <c r="F48" s="241"/>
      <c r="G48" s="241"/>
      <c r="H48" s="241"/>
      <c r="I48" s="241"/>
      <c r="J48" s="241"/>
    </row>
    <row r="49" spans="1:10" ht="39.950000000000003" customHeight="1" x14ac:dyDescent="0.2">
      <c r="A49" s="240" t="s">
        <v>256</v>
      </c>
      <c r="B49" s="241"/>
      <c r="C49" s="241"/>
      <c r="D49" s="241"/>
      <c r="E49" s="241"/>
      <c r="F49" s="241"/>
      <c r="G49" s="241"/>
      <c r="H49" s="241"/>
      <c r="I49" s="241"/>
      <c r="J49" s="241"/>
    </row>
    <row r="50" spans="1:10" ht="20.100000000000001" customHeight="1" x14ac:dyDescent="0.2">
      <c r="A50" s="240" t="s">
        <v>257</v>
      </c>
      <c r="B50" s="241"/>
      <c r="C50" s="241"/>
      <c r="D50" s="241"/>
      <c r="E50" s="241"/>
      <c r="F50" s="241"/>
      <c r="G50" s="241"/>
      <c r="H50" s="241"/>
      <c r="I50" s="241"/>
      <c r="J50" s="241"/>
    </row>
    <row r="51" spans="1:10" ht="15.75" thickBot="1" x14ac:dyDescent="0.25"/>
    <row r="52" spans="1:10" ht="54" customHeight="1" thickTop="1" thickBot="1" x14ac:dyDescent="0.25">
      <c r="A52" s="64" t="s">
        <v>258</v>
      </c>
      <c r="B52" s="65" t="s">
        <v>259</v>
      </c>
      <c r="C52" s="66" t="s">
        <v>260</v>
      </c>
      <c r="D52" s="66" t="s">
        <v>9</v>
      </c>
      <c r="E52" s="66" t="s">
        <v>261</v>
      </c>
      <c r="F52" s="66" t="s">
        <v>262</v>
      </c>
      <c r="G52" s="66" t="s">
        <v>10</v>
      </c>
      <c r="H52" s="66" t="s">
        <v>263</v>
      </c>
      <c r="I52" s="66" t="s">
        <v>18</v>
      </c>
      <c r="J52" s="67" t="s">
        <v>264</v>
      </c>
    </row>
    <row r="53" spans="1:10" s="150" customFormat="1" ht="39.75" customHeight="1" thickTop="1" thickBot="1" x14ac:dyDescent="0.3">
      <c r="A53" s="146" t="s">
        <v>375</v>
      </c>
      <c r="B53" s="147">
        <v>0</v>
      </c>
      <c r="C53" s="148">
        <v>316921.34999999998</v>
      </c>
      <c r="D53" s="148">
        <v>107622.78</v>
      </c>
      <c r="E53" s="148">
        <v>0</v>
      </c>
      <c r="F53" s="148">
        <v>111694.96</v>
      </c>
      <c r="G53" s="148">
        <v>1284865.68</v>
      </c>
      <c r="H53" s="148">
        <v>0</v>
      </c>
      <c r="I53" s="148">
        <v>83040.289999999994</v>
      </c>
      <c r="J53" s="149">
        <f>SUM(B53:I53)</f>
        <v>1904145.06</v>
      </c>
    </row>
    <row r="54" spans="1:10" ht="30" customHeight="1" thickTop="1" x14ac:dyDescent="0.2">
      <c r="A54" s="68" t="s">
        <v>376</v>
      </c>
      <c r="B54" s="69">
        <v>0</v>
      </c>
      <c r="C54" s="70">
        <v>0</v>
      </c>
      <c r="D54" s="70">
        <v>0</v>
      </c>
      <c r="E54" s="70">
        <v>0</v>
      </c>
      <c r="F54" s="70">
        <v>0</v>
      </c>
      <c r="G54" s="70">
        <v>11526.27</v>
      </c>
      <c r="H54" s="70">
        <v>0</v>
      </c>
      <c r="I54" s="70">
        <v>0</v>
      </c>
      <c r="J54" s="75">
        <f>SUM(B54:I54)</f>
        <v>11526.27</v>
      </c>
    </row>
    <row r="55" spans="1:10" ht="30" customHeight="1" x14ac:dyDescent="0.2">
      <c r="A55" s="68" t="s">
        <v>377</v>
      </c>
      <c r="B55" s="69"/>
      <c r="C55" s="70"/>
      <c r="D55" s="70"/>
      <c r="E55" s="70"/>
      <c r="F55" s="70"/>
      <c r="G55" s="70"/>
      <c r="H55" s="70"/>
      <c r="I55" s="70"/>
      <c r="J55" s="75"/>
    </row>
    <row r="56" spans="1:10" ht="30" customHeight="1" thickBot="1" x14ac:dyDescent="0.25">
      <c r="A56" s="76" t="s">
        <v>378</v>
      </c>
      <c r="B56" s="72"/>
      <c r="C56" s="73"/>
      <c r="D56" s="73"/>
      <c r="E56" s="73"/>
      <c r="F56" s="73"/>
      <c r="G56" s="73"/>
      <c r="H56" s="73"/>
      <c r="I56" s="73"/>
      <c r="J56" s="163"/>
    </row>
    <row r="57" spans="1:10" s="150" customFormat="1" ht="45" customHeight="1" thickBot="1" x14ac:dyDescent="0.3">
      <c r="A57" s="77" t="s">
        <v>379</v>
      </c>
      <c r="B57" s="151">
        <f t="shared" ref="B57:J57" si="0">SUM(B53:B56)</f>
        <v>0</v>
      </c>
      <c r="C57" s="148">
        <f t="shared" si="0"/>
        <v>316921.34999999998</v>
      </c>
      <c r="D57" s="148">
        <f t="shared" si="0"/>
        <v>107622.78</v>
      </c>
      <c r="E57" s="148">
        <f t="shared" si="0"/>
        <v>0</v>
      </c>
      <c r="F57" s="148">
        <f t="shared" si="0"/>
        <v>111694.96</v>
      </c>
      <c r="G57" s="148">
        <f t="shared" si="0"/>
        <v>1296391.95</v>
      </c>
      <c r="H57" s="148">
        <f t="shared" si="0"/>
        <v>0</v>
      </c>
      <c r="I57" s="148">
        <f t="shared" si="0"/>
        <v>83040.289999999994</v>
      </c>
      <c r="J57" s="149">
        <f t="shared" si="0"/>
        <v>1915671.33</v>
      </c>
    </row>
    <row r="58" spans="1:10" ht="33.75" customHeight="1" thickTop="1" thickBot="1" x14ac:dyDescent="0.25">
      <c r="A58" s="74" t="s">
        <v>265</v>
      </c>
      <c r="B58" s="78"/>
      <c r="C58" s="79"/>
      <c r="D58" s="79"/>
      <c r="E58" s="79"/>
      <c r="F58" s="79"/>
      <c r="G58" s="79"/>
      <c r="H58" s="79"/>
      <c r="I58" s="79"/>
      <c r="J58" s="164"/>
    </row>
    <row r="59" spans="1:10" s="150" customFormat="1" ht="30" customHeight="1" thickTop="1" x14ac:dyDescent="0.25">
      <c r="A59" s="146" t="s">
        <v>372</v>
      </c>
      <c r="B59" s="158">
        <v>0</v>
      </c>
      <c r="C59" s="159">
        <v>316921.34000000003</v>
      </c>
      <c r="D59" s="159">
        <v>107387</v>
      </c>
      <c r="E59" s="159">
        <v>0</v>
      </c>
      <c r="F59" s="159">
        <v>111694.8</v>
      </c>
      <c r="G59" s="159">
        <v>1257327.69</v>
      </c>
      <c r="H59" s="159">
        <v>0</v>
      </c>
      <c r="I59" s="159">
        <v>67445.5</v>
      </c>
      <c r="J59" s="165">
        <f>SUM(B59:I59)</f>
        <v>1860776.33</v>
      </c>
    </row>
    <row r="60" spans="1:10" ht="30" customHeight="1" x14ac:dyDescent="0.2">
      <c r="A60" s="68" t="s">
        <v>380</v>
      </c>
      <c r="B60" s="69">
        <v>0</v>
      </c>
      <c r="C60" s="70">
        <v>0</v>
      </c>
      <c r="D60" s="70">
        <v>0</v>
      </c>
      <c r="E60" s="70">
        <v>0</v>
      </c>
      <c r="F60" s="70">
        <v>0</v>
      </c>
      <c r="G60" s="70">
        <v>10865.72</v>
      </c>
      <c r="H60" s="70">
        <v>0</v>
      </c>
      <c r="I60" s="70">
        <v>0</v>
      </c>
      <c r="J60" s="71">
        <f>SUM(B60:I60)</f>
        <v>10865.72</v>
      </c>
    </row>
    <row r="61" spans="1:10" s="150" customFormat="1" ht="32.25" customHeight="1" thickBot="1" x14ac:dyDescent="0.3">
      <c r="A61" s="152" t="s">
        <v>381</v>
      </c>
      <c r="B61" s="153">
        <f>SUM(B59:B60)</f>
        <v>0</v>
      </c>
      <c r="C61" s="154">
        <f t="shared" ref="C61:J61" si="1">SUM(C59:C60)</f>
        <v>316921.34000000003</v>
      </c>
      <c r="D61" s="154">
        <f t="shared" si="1"/>
        <v>107387</v>
      </c>
      <c r="E61" s="154">
        <f t="shared" si="1"/>
        <v>0</v>
      </c>
      <c r="F61" s="154">
        <f t="shared" si="1"/>
        <v>111694.8</v>
      </c>
      <c r="G61" s="154">
        <f t="shared" si="1"/>
        <v>1268193.4099999999</v>
      </c>
      <c r="H61" s="154">
        <f t="shared" si="1"/>
        <v>0</v>
      </c>
      <c r="I61" s="154">
        <f t="shared" si="1"/>
        <v>67445.5</v>
      </c>
      <c r="J61" s="166">
        <f t="shared" si="1"/>
        <v>1871642.05</v>
      </c>
    </row>
    <row r="62" spans="1:10" s="150" customFormat="1" ht="45" customHeight="1" thickTop="1" thickBot="1" x14ac:dyDescent="0.3">
      <c r="A62" s="155" t="s">
        <v>382</v>
      </c>
      <c r="B62" s="156">
        <f>B57-B61</f>
        <v>0</v>
      </c>
      <c r="C62" s="156">
        <f t="shared" ref="C62:I62" si="2">C57-C61</f>
        <v>9.9999999511055648E-3</v>
      </c>
      <c r="D62" s="156">
        <f t="shared" si="2"/>
        <v>235.77999999999884</v>
      </c>
      <c r="E62" s="156">
        <f t="shared" si="2"/>
        <v>0</v>
      </c>
      <c r="F62" s="156">
        <f t="shared" si="2"/>
        <v>0.16000000000349246</v>
      </c>
      <c r="G62" s="156">
        <f t="shared" si="2"/>
        <v>28198.540000000037</v>
      </c>
      <c r="H62" s="156">
        <f t="shared" si="2"/>
        <v>0</v>
      </c>
      <c r="I62" s="156">
        <f t="shared" si="2"/>
        <v>15594.789999999994</v>
      </c>
      <c r="J62" s="157">
        <f>SUM(B62:I62)</f>
        <v>44029.279999999984</v>
      </c>
    </row>
    <row r="63" spans="1:10" s="188" customFormat="1" ht="45" customHeight="1" thickTop="1" thickBot="1" x14ac:dyDescent="0.3">
      <c r="A63" s="186"/>
      <c r="B63" s="187"/>
      <c r="C63" s="187"/>
      <c r="D63" s="187"/>
      <c r="E63" s="187"/>
      <c r="F63" s="187"/>
      <c r="G63" s="187"/>
      <c r="H63" s="187"/>
      <c r="I63" s="187"/>
      <c r="J63" s="187"/>
    </row>
    <row r="64" spans="1:10" ht="54" customHeight="1" thickTop="1" thickBot="1" x14ac:dyDescent="0.25">
      <c r="A64" s="64" t="s">
        <v>258</v>
      </c>
      <c r="B64" s="65" t="s">
        <v>259</v>
      </c>
      <c r="C64" s="66" t="s">
        <v>260</v>
      </c>
      <c r="D64" s="66" t="s">
        <v>9</v>
      </c>
      <c r="E64" s="66" t="s">
        <v>261</v>
      </c>
      <c r="F64" s="66" t="s">
        <v>262</v>
      </c>
      <c r="G64" s="66" t="s">
        <v>10</v>
      </c>
      <c r="H64" s="66" t="s">
        <v>263</v>
      </c>
      <c r="I64" s="66" t="s">
        <v>18</v>
      </c>
      <c r="J64" s="67" t="s">
        <v>264</v>
      </c>
    </row>
    <row r="65" spans="1:11" s="150" customFormat="1" ht="39.75" customHeight="1" thickTop="1" thickBot="1" x14ac:dyDescent="0.3">
      <c r="A65" s="146" t="s">
        <v>387</v>
      </c>
      <c r="B65" s="147">
        <v>0</v>
      </c>
      <c r="C65" s="148">
        <v>316921.34999999998</v>
      </c>
      <c r="D65" s="148">
        <v>107622.78</v>
      </c>
      <c r="E65" s="148">
        <v>0</v>
      </c>
      <c r="F65" s="148">
        <v>111694.96</v>
      </c>
      <c r="G65" s="148">
        <v>1296391.95</v>
      </c>
      <c r="H65" s="148">
        <v>0</v>
      </c>
      <c r="I65" s="148">
        <v>75334.8</v>
      </c>
      <c r="J65" s="149">
        <f>SUM(B65:I65)</f>
        <v>1907965.84</v>
      </c>
    </row>
    <row r="66" spans="1:11" ht="30" customHeight="1" thickTop="1" x14ac:dyDescent="0.2">
      <c r="A66" s="68" t="s">
        <v>388</v>
      </c>
      <c r="B66" s="69">
        <v>0</v>
      </c>
      <c r="C66" s="70">
        <v>0</v>
      </c>
      <c r="D66" s="70">
        <v>0</v>
      </c>
      <c r="E66" s="70">
        <v>0</v>
      </c>
      <c r="F66" s="70">
        <v>0</v>
      </c>
      <c r="G66" s="70">
        <f>G69-G65</f>
        <v>20666.610000000102</v>
      </c>
      <c r="H66" s="70">
        <v>0</v>
      </c>
      <c r="I66" s="70">
        <f>I69-I65</f>
        <v>7705.4899999999907</v>
      </c>
      <c r="J66" s="75">
        <f>SUM(B66:I66)</f>
        <v>28372.100000000093</v>
      </c>
    </row>
    <row r="67" spans="1:11" ht="30" customHeight="1" x14ac:dyDescent="0.2">
      <c r="A67" s="68" t="s">
        <v>389</v>
      </c>
      <c r="B67" s="69"/>
      <c r="C67" s="70"/>
      <c r="D67" s="70"/>
      <c r="E67" s="70"/>
      <c r="F67" s="70"/>
      <c r="G67" s="70"/>
      <c r="H67" s="70"/>
      <c r="I67" s="70"/>
      <c r="J67" s="75"/>
    </row>
    <row r="68" spans="1:11" ht="30" customHeight="1" thickBot="1" x14ac:dyDescent="0.25">
      <c r="A68" s="76" t="s">
        <v>390</v>
      </c>
      <c r="B68" s="72"/>
      <c r="C68" s="73"/>
      <c r="D68" s="73"/>
      <c r="E68" s="73"/>
      <c r="F68" s="73"/>
      <c r="G68" s="73"/>
      <c r="H68" s="73"/>
      <c r="I68" s="73"/>
      <c r="J68" s="163"/>
    </row>
    <row r="69" spans="1:11" s="150" customFormat="1" ht="45" customHeight="1" thickBot="1" x14ac:dyDescent="0.3">
      <c r="A69" s="77" t="s">
        <v>391</v>
      </c>
      <c r="B69" s="151">
        <f t="shared" ref="B69:J69" si="3">SUM(B65:B68)</f>
        <v>0</v>
      </c>
      <c r="C69" s="148">
        <f t="shared" si="3"/>
        <v>316921.34999999998</v>
      </c>
      <c r="D69" s="148">
        <f t="shared" si="3"/>
        <v>107622.78</v>
      </c>
      <c r="E69" s="148">
        <f t="shared" si="3"/>
        <v>0</v>
      </c>
      <c r="F69" s="148">
        <f t="shared" si="3"/>
        <v>111694.96</v>
      </c>
      <c r="G69" s="148">
        <v>1317058.5600000001</v>
      </c>
      <c r="H69" s="148">
        <f t="shared" si="3"/>
        <v>0</v>
      </c>
      <c r="I69" s="148">
        <v>83040.289999999994</v>
      </c>
      <c r="J69" s="149">
        <f t="shared" si="3"/>
        <v>1936337.9400000002</v>
      </c>
    </row>
    <row r="70" spans="1:11" ht="33.75" customHeight="1" thickTop="1" thickBot="1" x14ac:dyDescent="0.25">
      <c r="A70" s="74" t="s">
        <v>265</v>
      </c>
      <c r="B70" s="78"/>
      <c r="C70" s="79"/>
      <c r="D70" s="79"/>
      <c r="E70" s="79"/>
      <c r="F70" s="79"/>
      <c r="G70" s="79"/>
      <c r="H70" s="79"/>
      <c r="I70" s="79"/>
      <c r="J70" s="164"/>
    </row>
    <row r="71" spans="1:11" s="150" customFormat="1" ht="30" customHeight="1" thickTop="1" x14ac:dyDescent="0.25">
      <c r="A71" s="146" t="s">
        <v>379</v>
      </c>
      <c r="B71" s="158">
        <v>0</v>
      </c>
      <c r="C71" s="159">
        <v>316921.34000000003</v>
      </c>
      <c r="D71" s="159">
        <v>107387</v>
      </c>
      <c r="E71" s="159">
        <v>0</v>
      </c>
      <c r="F71" s="159">
        <v>111694.8</v>
      </c>
      <c r="G71" s="159">
        <v>1268193.4099999999</v>
      </c>
      <c r="H71" s="159">
        <v>0</v>
      </c>
      <c r="I71" s="159">
        <v>59740.01</v>
      </c>
      <c r="J71" s="165">
        <f>SUM(B71:I71)</f>
        <v>1863936.5599999998</v>
      </c>
    </row>
    <row r="72" spans="1:11" ht="30" customHeight="1" x14ac:dyDescent="0.2">
      <c r="A72" s="68" t="s">
        <v>392</v>
      </c>
      <c r="B72" s="69">
        <v>0</v>
      </c>
      <c r="C72" s="70">
        <v>0</v>
      </c>
      <c r="D72" s="70">
        <v>233.69</v>
      </c>
      <c r="E72" s="70">
        <v>0</v>
      </c>
      <c r="F72" s="70">
        <v>0</v>
      </c>
      <c r="G72" s="70">
        <v>16967.62</v>
      </c>
      <c r="H72" s="70">
        <v>0</v>
      </c>
      <c r="I72" s="70">
        <v>11737.72</v>
      </c>
      <c r="J72" s="71">
        <f>SUM(B72:I72)</f>
        <v>28939.03</v>
      </c>
    </row>
    <row r="73" spans="1:11" s="150" customFormat="1" ht="32.25" customHeight="1" thickBot="1" x14ac:dyDescent="0.3">
      <c r="A73" s="152" t="s">
        <v>393</v>
      </c>
      <c r="B73" s="153">
        <f>SUM(B71:B72)</f>
        <v>0</v>
      </c>
      <c r="C73" s="154">
        <f t="shared" ref="C73:J73" si="4">SUM(C71:C72)</f>
        <v>316921.34000000003</v>
      </c>
      <c r="D73" s="154">
        <f t="shared" si="4"/>
        <v>107620.69</v>
      </c>
      <c r="E73" s="154">
        <f t="shared" si="4"/>
        <v>0</v>
      </c>
      <c r="F73" s="154">
        <f t="shared" si="4"/>
        <v>111694.8</v>
      </c>
      <c r="G73" s="154">
        <f t="shared" si="4"/>
        <v>1285161.03</v>
      </c>
      <c r="H73" s="154">
        <f t="shared" si="4"/>
        <v>0</v>
      </c>
      <c r="I73" s="154">
        <f t="shared" si="4"/>
        <v>71477.73</v>
      </c>
      <c r="J73" s="166">
        <f t="shared" si="4"/>
        <v>1892875.5899999999</v>
      </c>
    </row>
    <row r="74" spans="1:11" s="150" customFormat="1" ht="45" customHeight="1" thickTop="1" thickBot="1" x14ac:dyDescent="0.3">
      <c r="A74" s="155" t="s">
        <v>394</v>
      </c>
      <c r="B74" s="156">
        <f>B69-B73</f>
        <v>0</v>
      </c>
      <c r="C74" s="156">
        <f t="shared" ref="C74:I74" si="5">C69-C73</f>
        <v>9.9999999511055648E-3</v>
      </c>
      <c r="D74" s="156">
        <f t="shared" si="5"/>
        <v>2.0899999999965075</v>
      </c>
      <c r="E74" s="156">
        <f t="shared" si="5"/>
        <v>0</v>
      </c>
      <c r="F74" s="156">
        <f t="shared" si="5"/>
        <v>0.16000000000349246</v>
      </c>
      <c r="G74" s="156">
        <f t="shared" si="5"/>
        <v>31897.530000000028</v>
      </c>
      <c r="H74" s="156">
        <f t="shared" si="5"/>
        <v>0</v>
      </c>
      <c r="I74" s="156">
        <f t="shared" si="5"/>
        <v>11562.559999999998</v>
      </c>
      <c r="J74" s="157">
        <f>SUM(B74:I74)</f>
        <v>43462.349999999977</v>
      </c>
    </row>
    <row r="75" spans="1:11" ht="21" customHeight="1" thickTop="1" x14ac:dyDescent="0.2"/>
    <row r="76" spans="1:11" ht="20.100000000000001" customHeight="1" x14ac:dyDescent="0.2">
      <c r="A76" s="243" t="s">
        <v>267</v>
      </c>
      <c r="B76" s="241"/>
      <c r="C76" s="241"/>
      <c r="D76" s="241"/>
      <c r="E76" s="241"/>
      <c r="F76" s="241"/>
      <c r="G76" s="241"/>
      <c r="H76" s="241"/>
      <c r="I76" s="241"/>
      <c r="J76" s="241"/>
    </row>
    <row r="77" spans="1:11" s="80" customFormat="1" ht="20.100000000000001" customHeight="1" x14ac:dyDescent="0.2">
      <c r="A77" s="248" t="s">
        <v>266</v>
      </c>
      <c r="B77" s="249"/>
      <c r="C77" s="249"/>
      <c r="D77" s="249"/>
      <c r="E77" s="249"/>
      <c r="F77" s="249"/>
      <c r="G77" s="249"/>
      <c r="H77" s="249"/>
      <c r="I77" s="249"/>
      <c r="J77" s="249"/>
    </row>
    <row r="78" spans="1:11" ht="20.100000000000001" customHeight="1" x14ac:dyDescent="0.2">
      <c r="A78" s="243" t="s">
        <v>268</v>
      </c>
      <c r="B78" s="241"/>
      <c r="C78" s="241"/>
      <c r="D78" s="241"/>
      <c r="E78" s="241"/>
      <c r="F78" s="241"/>
      <c r="G78" s="241"/>
      <c r="H78" s="241"/>
      <c r="I78" s="241"/>
      <c r="J78" s="241"/>
    </row>
    <row r="79" spans="1:11" s="80" customFormat="1" ht="20.100000000000001" customHeight="1" x14ac:dyDescent="0.2">
      <c r="A79" s="248" t="s">
        <v>355</v>
      </c>
      <c r="B79" s="249"/>
      <c r="C79" s="249"/>
      <c r="D79" s="249"/>
      <c r="E79" s="249"/>
      <c r="F79" s="249"/>
      <c r="G79" s="249"/>
      <c r="H79" s="249"/>
      <c r="I79" s="249"/>
      <c r="J79" s="249"/>
    </row>
    <row r="80" spans="1:11" s="80" customFormat="1" ht="20.100000000000001" customHeight="1" x14ac:dyDescent="0.2">
      <c r="A80" s="248" t="s">
        <v>269</v>
      </c>
      <c r="B80" s="249"/>
      <c r="C80" s="249"/>
      <c r="D80" s="249"/>
      <c r="E80" s="249"/>
      <c r="F80" s="249"/>
      <c r="G80" s="249"/>
      <c r="H80" s="249"/>
      <c r="I80" s="249"/>
      <c r="J80" s="249"/>
      <c r="K80" s="193"/>
    </row>
    <row r="81" spans="1:13" ht="20.100000000000001" customHeight="1" x14ac:dyDescent="0.2">
      <c r="A81" s="30" t="s">
        <v>306</v>
      </c>
      <c r="B81" s="191"/>
      <c r="C81" s="191"/>
      <c r="D81" s="191"/>
      <c r="E81" s="191"/>
      <c r="F81" s="191"/>
      <c r="G81" s="191"/>
      <c r="H81" s="191"/>
      <c r="I81" s="191"/>
      <c r="J81" s="191"/>
    </row>
    <row r="82" spans="1:13" ht="20.100000000000001" customHeight="1" x14ac:dyDescent="0.2">
      <c r="D82" s="250" t="s">
        <v>270</v>
      </c>
      <c r="E82" s="245"/>
      <c r="F82" s="250" t="s">
        <v>271</v>
      </c>
      <c r="G82" s="250"/>
      <c r="H82" s="250" t="s">
        <v>14</v>
      </c>
      <c r="I82" s="250"/>
      <c r="J82" s="191"/>
      <c r="K82" s="191"/>
      <c r="L82" s="191"/>
    </row>
    <row r="83" spans="1:13" ht="20.100000000000001" customHeight="1" x14ac:dyDescent="0.2">
      <c r="A83" s="81" t="s">
        <v>364</v>
      </c>
      <c r="B83" s="194"/>
      <c r="C83" s="194"/>
      <c r="D83" s="246">
        <v>0</v>
      </c>
      <c r="E83" s="247"/>
      <c r="F83" s="246">
        <v>2378.9699999999998</v>
      </c>
      <c r="G83" s="246"/>
      <c r="H83" s="246">
        <f>SUM(D83:G83)</f>
        <v>2378.9699999999998</v>
      </c>
      <c r="I83" s="246"/>
      <c r="J83" s="191"/>
      <c r="K83" s="191"/>
    </row>
    <row r="84" spans="1:13" ht="39.950000000000003" customHeight="1" x14ac:dyDescent="0.2">
      <c r="A84" s="195" t="s">
        <v>272</v>
      </c>
      <c r="B84" s="194"/>
      <c r="C84" s="194"/>
      <c r="D84" s="246">
        <v>0</v>
      </c>
      <c r="E84" s="247"/>
      <c r="F84" s="246">
        <v>0</v>
      </c>
      <c r="G84" s="246"/>
      <c r="H84" s="246">
        <f>SUM(D84:G84)</f>
        <v>0</v>
      </c>
      <c r="I84" s="246"/>
      <c r="J84" s="191"/>
      <c r="K84" s="191"/>
    </row>
    <row r="85" spans="1:13" ht="39.950000000000003" customHeight="1" x14ac:dyDescent="0.2">
      <c r="A85" s="195" t="s">
        <v>386</v>
      </c>
      <c r="B85" s="194"/>
      <c r="C85" s="194"/>
      <c r="D85" s="246">
        <v>0</v>
      </c>
      <c r="E85" s="247"/>
      <c r="F85" s="246">
        <v>2378.9699999999998</v>
      </c>
      <c r="G85" s="246"/>
      <c r="H85" s="246">
        <f>SUM(D85:G85)</f>
        <v>2378.9699999999998</v>
      </c>
      <c r="I85" s="246"/>
      <c r="J85" s="191"/>
      <c r="K85" s="191"/>
    </row>
    <row r="86" spans="1:13" ht="20.100000000000001" customHeight="1" x14ac:dyDescent="0.2"/>
    <row r="87" spans="1:13" ht="20.100000000000001" customHeight="1" x14ac:dyDescent="0.2">
      <c r="A87" s="243" t="s">
        <v>273</v>
      </c>
      <c r="B87" s="241"/>
      <c r="C87" s="241"/>
      <c r="D87" s="241"/>
      <c r="E87" s="241"/>
      <c r="F87" s="241"/>
      <c r="G87" s="241"/>
      <c r="H87" s="241"/>
      <c r="I87" s="241"/>
      <c r="J87" s="241"/>
    </row>
    <row r="88" spans="1:13" s="80" customFormat="1" ht="20.100000000000001" customHeight="1" x14ac:dyDescent="0.2">
      <c r="A88" s="248" t="s">
        <v>274</v>
      </c>
      <c r="B88" s="249"/>
      <c r="C88" s="249"/>
      <c r="D88" s="249"/>
      <c r="E88" s="249"/>
      <c r="F88" s="249"/>
      <c r="G88" s="249"/>
      <c r="H88" s="249"/>
      <c r="I88" s="249"/>
      <c r="J88" s="249"/>
    </row>
    <row r="89" spans="1:13" ht="20.100000000000001" customHeight="1" x14ac:dyDescent="0.2">
      <c r="A89" s="243" t="s">
        <v>275</v>
      </c>
      <c r="B89" s="241"/>
      <c r="C89" s="241"/>
      <c r="D89" s="241"/>
      <c r="E89" s="241"/>
      <c r="F89" s="241"/>
      <c r="G89" s="241"/>
      <c r="H89" s="241"/>
      <c r="I89" s="241"/>
      <c r="J89" s="241"/>
    </row>
    <row r="90" spans="1:13" ht="39.950000000000003" customHeight="1" x14ac:dyDescent="0.2">
      <c r="A90" s="248" t="s">
        <v>373</v>
      </c>
      <c r="B90" s="249"/>
      <c r="C90" s="249"/>
      <c r="D90" s="249"/>
      <c r="E90" s="249"/>
      <c r="F90" s="249"/>
      <c r="G90" s="249"/>
      <c r="H90" s="249"/>
      <c r="I90" s="249"/>
      <c r="J90" s="249"/>
    </row>
    <row r="91" spans="1:13" ht="20.100000000000001" customHeight="1" x14ac:dyDescent="0.2">
      <c r="A91" s="243" t="s">
        <v>276</v>
      </c>
      <c r="B91" s="241"/>
      <c r="C91" s="241"/>
      <c r="D91" s="241"/>
      <c r="E91" s="241"/>
      <c r="F91" s="241"/>
      <c r="G91" s="241"/>
      <c r="H91" s="241"/>
      <c r="I91" s="241"/>
      <c r="J91" s="241"/>
    </row>
    <row r="92" spans="1:13" ht="20.100000000000001" customHeight="1" x14ac:dyDescent="0.2">
      <c r="A92" s="240" t="s">
        <v>277</v>
      </c>
      <c r="B92" s="241"/>
      <c r="C92" s="241"/>
      <c r="D92" s="241"/>
      <c r="E92" s="241"/>
      <c r="F92" s="241"/>
      <c r="G92" s="241"/>
      <c r="H92" s="241"/>
      <c r="I92" s="241"/>
      <c r="J92" s="241"/>
    </row>
    <row r="93" spans="1:13" ht="20.100000000000001" customHeight="1" x14ac:dyDescent="0.2">
      <c r="A93" s="251" t="s">
        <v>278</v>
      </c>
      <c r="B93" s="245"/>
      <c r="C93" s="245"/>
      <c r="D93" s="245"/>
      <c r="E93" s="245"/>
      <c r="F93" s="245"/>
      <c r="G93" s="245"/>
      <c r="H93" s="245"/>
      <c r="I93" s="245"/>
      <c r="J93" s="245"/>
    </row>
    <row r="94" spans="1:13" s="80" customFormat="1" ht="20.100000000000001" customHeight="1" x14ac:dyDescent="0.2">
      <c r="A94" s="248" t="s">
        <v>274</v>
      </c>
      <c r="B94" s="249"/>
      <c r="C94" s="249"/>
      <c r="D94" s="249"/>
      <c r="E94" s="249"/>
      <c r="F94" s="249"/>
      <c r="G94" s="249"/>
      <c r="H94" s="249"/>
      <c r="I94" s="249"/>
      <c r="J94" s="249"/>
    </row>
    <row r="95" spans="1:13" ht="20.100000000000001" customHeight="1" x14ac:dyDescent="0.25">
      <c r="F95" s="252">
        <v>2023</v>
      </c>
      <c r="G95" s="253"/>
      <c r="H95" s="252">
        <v>2022</v>
      </c>
      <c r="I95" s="253"/>
      <c r="J95" s="82"/>
      <c r="K95" s="82"/>
    </row>
    <row r="96" spans="1:13" ht="20.100000000000001" customHeight="1" x14ac:dyDescent="0.2">
      <c r="A96" s="243" t="s">
        <v>370</v>
      </c>
      <c r="B96" s="243"/>
      <c r="C96" s="243"/>
      <c r="D96" s="243"/>
      <c r="E96" s="243"/>
      <c r="F96" s="255">
        <f>'ΦΜ 2023'!D53</f>
        <v>308792.07999999978</v>
      </c>
      <c r="G96" s="255"/>
      <c r="H96" s="255">
        <v>-143641.24</v>
      </c>
      <c r="I96" s="255"/>
      <c r="J96" s="82"/>
      <c r="K96" s="82"/>
      <c r="L96" s="82"/>
      <c r="M96" s="82"/>
    </row>
    <row r="97" spans="1:17" ht="20.100000000000001" customHeight="1" x14ac:dyDescent="0.2">
      <c r="A97" s="194" t="s">
        <v>279</v>
      </c>
      <c r="B97" s="82"/>
      <c r="C97" s="82"/>
      <c r="D97" s="82"/>
      <c r="E97" s="82"/>
      <c r="F97" s="254"/>
      <c r="G97" s="254"/>
      <c r="H97" s="254"/>
      <c r="I97" s="254"/>
      <c r="J97" s="82"/>
      <c r="K97" s="82"/>
    </row>
    <row r="98" spans="1:17" ht="20.100000000000001" customHeight="1" x14ac:dyDescent="0.2">
      <c r="A98" s="240" t="s">
        <v>271</v>
      </c>
      <c r="B98" s="240"/>
      <c r="C98" s="240"/>
      <c r="D98" s="240"/>
      <c r="E98" s="194"/>
      <c r="F98" s="254">
        <v>0</v>
      </c>
      <c r="G98" s="254"/>
      <c r="H98" s="254">
        <v>0</v>
      </c>
      <c r="I98" s="254"/>
      <c r="J98" s="82"/>
      <c r="K98" s="82"/>
      <c r="L98" s="82"/>
      <c r="M98" s="82"/>
    </row>
    <row r="99" spans="1:17" ht="20.100000000000001" customHeight="1" x14ac:dyDescent="0.2">
      <c r="A99" s="240" t="s">
        <v>280</v>
      </c>
      <c r="B99" s="240"/>
      <c r="C99" s="240"/>
      <c r="D99" s="240"/>
      <c r="E99" s="240"/>
      <c r="F99" s="254">
        <v>0</v>
      </c>
      <c r="G99" s="254"/>
      <c r="H99" s="254">
        <v>0</v>
      </c>
      <c r="I99" s="254"/>
      <c r="J99" s="82"/>
      <c r="K99" s="82"/>
      <c r="L99" s="82"/>
      <c r="M99" s="82"/>
    </row>
    <row r="100" spans="1:17" ht="20.100000000000001" customHeight="1" x14ac:dyDescent="0.2">
      <c r="A100" s="240" t="s">
        <v>281</v>
      </c>
      <c r="B100" s="240"/>
      <c r="C100" s="240"/>
      <c r="D100" s="240"/>
      <c r="E100" s="194"/>
      <c r="F100" s="254">
        <v>0</v>
      </c>
      <c r="G100" s="254"/>
      <c r="H100" s="254">
        <v>0</v>
      </c>
      <c r="I100" s="254"/>
      <c r="J100" s="82"/>
      <c r="K100" s="82"/>
      <c r="L100" s="82"/>
      <c r="M100" s="82"/>
    </row>
    <row r="101" spans="1:17" ht="20.100000000000001" customHeight="1" x14ac:dyDescent="0.2">
      <c r="A101" s="190" t="s">
        <v>371</v>
      </c>
      <c r="B101" s="190"/>
      <c r="C101" s="190"/>
      <c r="D101" s="190"/>
      <c r="E101" s="190"/>
      <c r="F101" s="259">
        <f>F96</f>
        <v>308792.07999999978</v>
      </c>
      <c r="G101" s="259"/>
      <c r="H101" s="259">
        <v>-143641.24</v>
      </c>
      <c r="I101" s="259"/>
      <c r="J101" s="82"/>
      <c r="K101" s="82"/>
      <c r="L101" s="82"/>
      <c r="M101" s="82"/>
    </row>
    <row r="102" spans="1:17" ht="20.100000000000001" customHeight="1" x14ac:dyDescent="0.2">
      <c r="A102" s="243" t="s">
        <v>370</v>
      </c>
      <c r="B102" s="243"/>
      <c r="C102" s="243"/>
      <c r="D102" s="243"/>
      <c r="E102" s="243"/>
      <c r="F102" s="255">
        <f>SUM(F101)</f>
        <v>308792.07999999978</v>
      </c>
      <c r="G102" s="255"/>
      <c r="H102" s="255">
        <f>SUM(H101)</f>
        <v>-143641.24</v>
      </c>
      <c r="I102" s="255"/>
      <c r="J102" s="194"/>
      <c r="K102" s="59"/>
      <c r="L102" s="82"/>
      <c r="M102" s="82"/>
      <c r="N102" s="82"/>
      <c r="O102" s="82"/>
      <c r="P102" s="82"/>
      <c r="Q102" s="82"/>
    </row>
    <row r="103" spans="1:17" ht="20.100000000000001" customHeight="1" x14ac:dyDescent="0.2">
      <c r="A103" s="240" t="s">
        <v>282</v>
      </c>
      <c r="B103" s="240"/>
      <c r="C103" s="240"/>
      <c r="D103" s="240"/>
      <c r="E103" s="240"/>
      <c r="F103" s="254">
        <v>0</v>
      </c>
      <c r="G103" s="254"/>
      <c r="H103" s="254">
        <v>0</v>
      </c>
      <c r="I103" s="254"/>
      <c r="J103" s="194"/>
      <c r="K103" s="59"/>
      <c r="L103" s="82"/>
      <c r="M103" s="82"/>
      <c r="N103" s="82"/>
      <c r="O103" s="82"/>
      <c r="P103" s="82"/>
      <c r="Q103" s="82"/>
    </row>
    <row r="104" spans="1:17" ht="20.100000000000001" customHeight="1" x14ac:dyDescent="0.2">
      <c r="A104" s="243" t="s">
        <v>283</v>
      </c>
      <c r="B104" s="241"/>
      <c r="C104" s="241"/>
      <c r="D104" s="241"/>
      <c r="E104" s="241"/>
      <c r="F104" s="241"/>
      <c r="G104" s="241"/>
      <c r="H104" s="241"/>
      <c r="I104" s="241"/>
      <c r="J104" s="241"/>
    </row>
    <row r="105" spans="1:17" ht="20.100000000000001" customHeight="1" x14ac:dyDescent="0.2">
      <c r="A105" s="248" t="s">
        <v>284</v>
      </c>
      <c r="B105" s="249"/>
      <c r="C105" s="249"/>
      <c r="D105" s="249"/>
      <c r="E105" s="249"/>
      <c r="F105" s="249"/>
      <c r="G105" s="249"/>
      <c r="H105" s="249"/>
      <c r="I105" s="249"/>
      <c r="J105" s="249"/>
    </row>
    <row r="106" spans="1:17" ht="20.100000000000001" customHeight="1" x14ac:dyDescent="0.25">
      <c r="A106" s="192"/>
      <c r="B106" s="193"/>
      <c r="C106" s="193"/>
      <c r="D106" s="193"/>
      <c r="E106" s="193"/>
      <c r="F106" s="256">
        <v>2023</v>
      </c>
      <c r="G106" s="257"/>
      <c r="H106" s="256">
        <v>2022</v>
      </c>
      <c r="I106" s="256"/>
      <c r="J106" s="193"/>
    </row>
    <row r="107" spans="1:17" ht="20.100000000000001" customHeight="1" x14ac:dyDescent="0.2">
      <c r="A107" s="248" t="s">
        <v>285</v>
      </c>
      <c r="B107" s="248"/>
      <c r="C107" s="248"/>
      <c r="D107" s="248"/>
      <c r="E107" s="248"/>
      <c r="F107" s="258">
        <v>0</v>
      </c>
      <c r="G107" s="258"/>
      <c r="H107" s="258">
        <v>0</v>
      </c>
      <c r="I107" s="258"/>
      <c r="J107" s="193"/>
      <c r="K107" s="191"/>
      <c r="L107" s="191"/>
      <c r="M107" s="191"/>
    </row>
    <row r="108" spans="1:17" ht="20.100000000000001" customHeight="1" x14ac:dyDescent="0.2">
      <c r="A108" s="248" t="s">
        <v>286</v>
      </c>
      <c r="B108" s="248"/>
      <c r="C108" s="248"/>
      <c r="D108" s="248"/>
      <c r="E108" s="248"/>
      <c r="F108" s="260">
        <v>225</v>
      </c>
      <c r="G108" s="260"/>
      <c r="H108" s="260">
        <v>225</v>
      </c>
      <c r="I108" s="260"/>
      <c r="J108" s="193"/>
      <c r="K108" s="191"/>
      <c r="L108" s="191"/>
      <c r="M108" s="191"/>
    </row>
    <row r="109" spans="1:17" s="150" customFormat="1" ht="20.100000000000001" customHeight="1" x14ac:dyDescent="0.25">
      <c r="A109" s="261" t="s">
        <v>287</v>
      </c>
      <c r="B109" s="261"/>
      <c r="C109" s="261"/>
      <c r="D109" s="261"/>
      <c r="E109" s="261"/>
      <c r="F109" s="262">
        <f>SUM(F107:G108)</f>
        <v>225</v>
      </c>
      <c r="G109" s="262"/>
      <c r="H109" s="262">
        <f>SUM(H107:I108)</f>
        <v>225</v>
      </c>
      <c r="I109" s="262"/>
      <c r="J109" s="161"/>
      <c r="K109" s="160"/>
      <c r="L109" s="160"/>
      <c r="M109" s="160"/>
    </row>
    <row r="110" spans="1:17" ht="20.100000000000001" customHeight="1" x14ac:dyDescent="0.2">
      <c r="A110" s="81" t="s">
        <v>288</v>
      </c>
    </row>
    <row r="111" spans="1:17" ht="20.100000000000001" customHeight="1" x14ac:dyDescent="0.25">
      <c r="A111" s="194"/>
      <c r="B111" s="191"/>
      <c r="C111" s="191"/>
      <c r="D111" s="191"/>
      <c r="E111" s="191"/>
      <c r="F111" s="252">
        <f>SUM(F106)</f>
        <v>2023</v>
      </c>
      <c r="G111" s="253"/>
      <c r="H111" s="252">
        <f>SUM(H106)</f>
        <v>2022</v>
      </c>
      <c r="I111" s="252"/>
      <c r="J111" s="191"/>
    </row>
    <row r="112" spans="1:17" ht="20.100000000000001" customHeight="1" x14ac:dyDescent="0.2">
      <c r="A112" s="240" t="s">
        <v>289</v>
      </c>
      <c r="B112" s="240"/>
      <c r="C112" s="240"/>
      <c r="D112" s="240"/>
      <c r="E112" s="240"/>
      <c r="F112" s="46"/>
      <c r="G112" s="46">
        <f>'ΦΜ 2023'!C8</f>
        <v>2802029.55</v>
      </c>
      <c r="H112" s="46"/>
      <c r="I112" s="46">
        <f>'ΦΜ 2023'!E8</f>
        <v>2969655.24</v>
      </c>
      <c r="J112" s="191"/>
      <c r="K112" s="191"/>
      <c r="L112" s="191"/>
      <c r="M112" s="46"/>
    </row>
    <row r="113" spans="1:13" ht="20.100000000000001" customHeight="1" x14ac:dyDescent="0.2">
      <c r="A113" s="240" t="s">
        <v>290</v>
      </c>
      <c r="B113" s="240"/>
      <c r="C113" s="240"/>
      <c r="D113" s="240"/>
      <c r="E113" s="240"/>
      <c r="F113" s="46"/>
      <c r="G113" s="46">
        <f>'ΦΜ 2023'!C9</f>
        <v>635745.85</v>
      </c>
      <c r="H113" s="46"/>
      <c r="I113" s="46">
        <f>'ΦΜ 2023'!E9</f>
        <v>730901.77</v>
      </c>
      <c r="J113" s="191"/>
      <c r="K113" s="191"/>
      <c r="L113" s="191"/>
      <c r="M113" s="46"/>
    </row>
    <row r="114" spans="1:13" ht="20.100000000000001" customHeight="1" x14ac:dyDescent="0.2">
      <c r="A114" s="194" t="s">
        <v>336</v>
      </c>
      <c r="B114" s="194"/>
      <c r="C114" s="194"/>
      <c r="D114" s="194"/>
      <c r="E114" s="194"/>
      <c r="F114" s="46"/>
      <c r="G114" s="46">
        <f>'ΦΜ 2023'!C10</f>
        <v>9386.91</v>
      </c>
      <c r="H114" s="46"/>
      <c r="I114" s="46">
        <f>'ΦΜ 2023'!E10</f>
        <v>19915.27</v>
      </c>
      <c r="J114" s="191"/>
      <c r="K114" s="191"/>
      <c r="L114" s="191"/>
      <c r="M114" s="46"/>
    </row>
    <row r="115" spans="1:13" ht="20.100000000000001" customHeight="1" x14ac:dyDescent="0.2">
      <c r="A115" s="240" t="s">
        <v>291</v>
      </c>
      <c r="B115" s="240"/>
      <c r="C115" s="240"/>
      <c r="D115" s="240"/>
      <c r="E115" s="240"/>
      <c r="F115" s="46"/>
      <c r="G115" s="46">
        <f>'ΦΜ 2023'!C11</f>
        <v>-32316.400000000001</v>
      </c>
      <c r="H115" s="46"/>
      <c r="I115" s="46">
        <f>'ΦΜ 2023'!E11</f>
        <v>10141.9</v>
      </c>
      <c r="J115" s="191"/>
      <c r="K115" s="191"/>
      <c r="L115" s="191"/>
      <c r="M115" s="46"/>
    </row>
    <row r="116" spans="1:13" s="150" customFormat="1" ht="20.100000000000001" customHeight="1" x14ac:dyDescent="0.25">
      <c r="A116" s="243" t="s">
        <v>292</v>
      </c>
      <c r="B116" s="243"/>
      <c r="C116" s="243"/>
      <c r="D116" s="243"/>
      <c r="E116" s="243"/>
      <c r="F116" s="255">
        <f>SUM(F112:G115)</f>
        <v>3414845.91</v>
      </c>
      <c r="G116" s="255"/>
      <c r="H116" s="255">
        <f>SUM(H112:I115)</f>
        <v>3730614.18</v>
      </c>
      <c r="I116" s="255"/>
      <c r="J116" s="160"/>
      <c r="K116" s="160"/>
      <c r="L116" s="160"/>
      <c r="M116" s="160"/>
    </row>
    <row r="117" spans="1:13" ht="20.100000000000001" customHeight="1" x14ac:dyDescent="0.2">
      <c r="A117" s="243" t="s">
        <v>293</v>
      </c>
      <c r="B117" s="241"/>
      <c r="C117" s="241"/>
      <c r="D117" s="241"/>
      <c r="E117" s="241"/>
      <c r="F117" s="241"/>
      <c r="G117" s="241"/>
      <c r="H117" s="241"/>
      <c r="I117" s="241"/>
      <c r="J117" s="241"/>
    </row>
    <row r="118" spans="1:13" s="80" customFormat="1" ht="20.100000000000001" customHeight="1" x14ac:dyDescent="0.2">
      <c r="A118" s="248" t="s">
        <v>274</v>
      </c>
      <c r="B118" s="249"/>
      <c r="C118" s="249"/>
      <c r="D118" s="249"/>
      <c r="E118" s="249"/>
      <c r="F118" s="249"/>
      <c r="G118" s="249"/>
      <c r="H118" s="249"/>
      <c r="I118" s="249"/>
      <c r="J118" s="249"/>
    </row>
    <row r="119" spans="1:13" ht="20.100000000000001" customHeight="1" x14ac:dyDescent="0.2">
      <c r="A119" s="243" t="s">
        <v>294</v>
      </c>
      <c r="B119" s="241"/>
      <c r="C119" s="241"/>
      <c r="D119" s="241"/>
      <c r="E119" s="241"/>
      <c r="F119" s="241"/>
      <c r="G119" s="241"/>
      <c r="H119" s="241"/>
      <c r="I119" s="241"/>
      <c r="J119" s="241"/>
    </row>
    <row r="120" spans="1:13" ht="20.100000000000001" customHeight="1" x14ac:dyDescent="0.25">
      <c r="F120" s="252">
        <f>F106</f>
        <v>2023</v>
      </c>
      <c r="G120" s="253"/>
      <c r="H120" s="252">
        <f>SUM(H111)</f>
        <v>2022</v>
      </c>
      <c r="I120" s="252"/>
    </row>
    <row r="121" spans="1:13" ht="20.100000000000001" customHeight="1" x14ac:dyDescent="0.2">
      <c r="A121" s="240" t="s">
        <v>295</v>
      </c>
      <c r="B121" s="240"/>
      <c r="C121" s="240"/>
      <c r="D121" s="240"/>
      <c r="E121" s="240"/>
      <c r="F121" s="246">
        <v>0</v>
      </c>
      <c r="G121" s="246"/>
      <c r="H121" s="246">
        <v>0</v>
      </c>
      <c r="I121" s="246"/>
    </row>
    <row r="122" spans="1:13" ht="20.100000000000001" customHeight="1" x14ac:dyDescent="0.2">
      <c r="A122" s="243" t="s">
        <v>296</v>
      </c>
      <c r="B122" s="241"/>
      <c r="C122" s="241"/>
      <c r="D122" s="241"/>
      <c r="E122" s="241"/>
      <c r="F122" s="241"/>
      <c r="G122" s="241"/>
      <c r="H122" s="241"/>
      <c r="I122" s="241"/>
      <c r="J122" s="241"/>
    </row>
    <row r="123" spans="1:13" s="80" customFormat="1" ht="20.100000000000001" customHeight="1" x14ac:dyDescent="0.2">
      <c r="A123" s="248" t="s">
        <v>274</v>
      </c>
      <c r="B123" s="249"/>
      <c r="C123" s="249"/>
      <c r="D123" s="249"/>
      <c r="E123" s="249"/>
      <c r="F123" s="249"/>
      <c r="G123" s="249"/>
      <c r="H123" s="249"/>
      <c r="I123" s="249"/>
      <c r="J123" s="249"/>
    </row>
    <row r="124" spans="1:13" ht="20.100000000000001" customHeight="1" x14ac:dyDescent="0.2">
      <c r="A124" s="243" t="s">
        <v>297</v>
      </c>
      <c r="B124" s="241"/>
      <c r="C124" s="241"/>
      <c r="D124" s="241"/>
      <c r="E124" s="241"/>
      <c r="F124" s="241"/>
      <c r="G124" s="241"/>
      <c r="H124" s="241"/>
      <c r="I124" s="241"/>
      <c r="J124" s="241"/>
    </row>
    <row r="125" spans="1:13" s="80" customFormat="1" ht="20.100000000000001" customHeight="1" x14ac:dyDescent="0.2">
      <c r="A125" s="248" t="s">
        <v>274</v>
      </c>
      <c r="B125" s="249"/>
      <c r="C125" s="249"/>
      <c r="D125" s="249"/>
      <c r="E125" s="249"/>
      <c r="F125" s="249"/>
      <c r="G125" s="249"/>
      <c r="H125" s="249"/>
      <c r="I125" s="249"/>
      <c r="J125" s="249"/>
    </row>
    <row r="126" spans="1:13" ht="20.100000000000001" customHeight="1" x14ac:dyDescent="0.2">
      <c r="A126" s="265" t="s">
        <v>298</v>
      </c>
      <c r="B126" s="241"/>
      <c r="C126" s="241"/>
      <c r="D126" s="241"/>
      <c r="E126" s="241"/>
      <c r="F126" s="241"/>
      <c r="G126" s="241"/>
      <c r="H126" s="241"/>
      <c r="I126" s="241"/>
      <c r="J126" s="241"/>
    </row>
    <row r="127" spans="1:13" ht="60" customHeight="1" x14ac:dyDescent="0.2">
      <c r="A127" s="240" t="s">
        <v>299</v>
      </c>
      <c r="B127" s="241"/>
      <c r="C127" s="241"/>
      <c r="D127" s="241"/>
      <c r="E127" s="241"/>
      <c r="F127" s="241"/>
      <c r="G127" s="241"/>
      <c r="H127" s="241"/>
      <c r="I127" s="241"/>
      <c r="J127" s="241"/>
    </row>
    <row r="128" spans="1:13" ht="39.950000000000003" customHeight="1" x14ac:dyDescent="0.2">
      <c r="A128" s="240" t="s">
        <v>300</v>
      </c>
      <c r="B128" s="241"/>
      <c r="C128" s="241"/>
      <c r="D128" s="241"/>
      <c r="E128" s="241"/>
      <c r="F128" s="241"/>
      <c r="G128" s="241"/>
      <c r="H128" s="241"/>
      <c r="I128" s="241"/>
      <c r="J128" s="241"/>
    </row>
    <row r="130" spans="1:9" ht="15.75" x14ac:dyDescent="0.25">
      <c r="E130" s="263" t="s">
        <v>396</v>
      </c>
      <c r="F130" s="264"/>
      <c r="G130" s="264"/>
    </row>
    <row r="132" spans="1:9" ht="15.75" x14ac:dyDescent="0.25">
      <c r="A132" s="88" t="s">
        <v>301</v>
      </c>
      <c r="E132" s="31" t="s">
        <v>164</v>
      </c>
      <c r="I132" s="92" t="s">
        <v>305</v>
      </c>
    </row>
    <row r="133" spans="1:9" ht="15.75" x14ac:dyDescent="0.25">
      <c r="A133" s="89"/>
      <c r="E133" s="80"/>
      <c r="I133" s="200" t="s">
        <v>304</v>
      </c>
    </row>
    <row r="134" spans="1:9" ht="15.75" x14ac:dyDescent="0.25">
      <c r="A134" s="92" t="s">
        <v>302</v>
      </c>
      <c r="E134" s="31" t="s">
        <v>163</v>
      </c>
      <c r="I134" s="92" t="s">
        <v>367</v>
      </c>
    </row>
    <row r="135" spans="1:9" ht="15.75" x14ac:dyDescent="0.25">
      <c r="A135" s="92" t="s">
        <v>365</v>
      </c>
      <c r="E135" s="93" t="s">
        <v>362</v>
      </c>
      <c r="I135" s="92" t="s">
        <v>352</v>
      </c>
    </row>
    <row r="136" spans="1:9" ht="15.75" x14ac:dyDescent="0.25">
      <c r="I136" s="196" t="s">
        <v>356</v>
      </c>
    </row>
    <row r="139" spans="1:9" s="168" customFormat="1" ht="12.75" x14ac:dyDescent="0.2">
      <c r="A139" s="167"/>
    </row>
  </sheetData>
  <mergeCells count="127">
    <mergeCell ref="A128:J128"/>
    <mergeCell ref="E130:G130"/>
    <mergeCell ref="A122:J122"/>
    <mergeCell ref="A123:J123"/>
    <mergeCell ref="A124:J124"/>
    <mergeCell ref="A125:J125"/>
    <mergeCell ref="A126:J126"/>
    <mergeCell ref="A127:J127"/>
    <mergeCell ref="A117:J117"/>
    <mergeCell ref="A118:J118"/>
    <mergeCell ref="A119:J119"/>
    <mergeCell ref="F120:G120"/>
    <mergeCell ref="H120:I120"/>
    <mergeCell ref="A121:E121"/>
    <mergeCell ref="F121:G121"/>
    <mergeCell ref="H121:I121"/>
    <mergeCell ref="F111:G111"/>
    <mergeCell ref="H111:I111"/>
    <mergeCell ref="A112:E112"/>
    <mergeCell ref="A113:E113"/>
    <mergeCell ref="A115:E115"/>
    <mergeCell ref="A116:E116"/>
    <mergeCell ref="F116:G116"/>
    <mergeCell ref="H116:I116"/>
    <mergeCell ref="A108:E108"/>
    <mergeCell ref="F108:G108"/>
    <mergeCell ref="H108:I108"/>
    <mergeCell ref="A109:E109"/>
    <mergeCell ref="F109:G109"/>
    <mergeCell ref="H109:I109"/>
    <mergeCell ref="A104:J104"/>
    <mergeCell ref="A105:J105"/>
    <mergeCell ref="F106:G106"/>
    <mergeCell ref="H106:I106"/>
    <mergeCell ref="A107:E107"/>
    <mergeCell ref="F107:G107"/>
    <mergeCell ref="H107:I107"/>
    <mergeCell ref="F101:G101"/>
    <mergeCell ref="H101:I101"/>
    <mergeCell ref="A102:E102"/>
    <mergeCell ref="F102:G102"/>
    <mergeCell ref="H102:I102"/>
    <mergeCell ref="A103:E103"/>
    <mergeCell ref="F103:G103"/>
    <mergeCell ref="H103:I103"/>
    <mergeCell ref="A99:E99"/>
    <mergeCell ref="F99:G99"/>
    <mergeCell ref="H99:I99"/>
    <mergeCell ref="A100:D100"/>
    <mergeCell ref="F100:G100"/>
    <mergeCell ref="H100:I100"/>
    <mergeCell ref="A96:E96"/>
    <mergeCell ref="F96:G96"/>
    <mergeCell ref="H96:I96"/>
    <mergeCell ref="F97:G97"/>
    <mergeCell ref="H97:I97"/>
    <mergeCell ref="A98:D98"/>
    <mergeCell ref="F98:G98"/>
    <mergeCell ref="H98:I98"/>
    <mergeCell ref="A90:J90"/>
    <mergeCell ref="A91:J91"/>
    <mergeCell ref="A92:J92"/>
    <mergeCell ref="A93:J93"/>
    <mergeCell ref="A94:J94"/>
    <mergeCell ref="F95:G95"/>
    <mergeCell ref="H95:I95"/>
    <mergeCell ref="D85:E85"/>
    <mergeCell ref="F85:G85"/>
    <mergeCell ref="H85:I85"/>
    <mergeCell ref="A87:J87"/>
    <mergeCell ref="A88:J88"/>
    <mergeCell ref="A89:J89"/>
    <mergeCell ref="D83:E83"/>
    <mergeCell ref="F83:G83"/>
    <mergeCell ref="H83:I83"/>
    <mergeCell ref="D84:E84"/>
    <mergeCell ref="F84:G84"/>
    <mergeCell ref="H84:I84"/>
    <mergeCell ref="A76:J76"/>
    <mergeCell ref="A77:J77"/>
    <mergeCell ref="A78:J78"/>
    <mergeCell ref="A79:J79"/>
    <mergeCell ref="A80:J80"/>
    <mergeCell ref="D82:E82"/>
    <mergeCell ref="F82:G82"/>
    <mergeCell ref="H82:I82"/>
    <mergeCell ref="A44:J44"/>
    <mergeCell ref="A46:J46"/>
    <mergeCell ref="A48:J48"/>
    <mergeCell ref="A49:J49"/>
    <mergeCell ref="A50:J50"/>
    <mergeCell ref="A38:J38"/>
    <mergeCell ref="A39:J39"/>
    <mergeCell ref="A40:J40"/>
    <mergeCell ref="A41:J41"/>
    <mergeCell ref="A42:J42"/>
    <mergeCell ref="A43:J43"/>
    <mergeCell ref="A32:J32"/>
    <mergeCell ref="A33:J33"/>
    <mergeCell ref="A34:J34"/>
    <mergeCell ref="A35:J35"/>
    <mergeCell ref="A36:J36"/>
    <mergeCell ref="A37:J37"/>
    <mergeCell ref="A26:J26"/>
    <mergeCell ref="A27:J27"/>
    <mergeCell ref="A28:J28"/>
    <mergeCell ref="A29:J29"/>
    <mergeCell ref="A30:J30"/>
    <mergeCell ref="A31:J31"/>
    <mergeCell ref="A23:J23"/>
    <mergeCell ref="A24:J24"/>
    <mergeCell ref="A25:J25"/>
    <mergeCell ref="A9:J9"/>
    <mergeCell ref="A10:J10"/>
    <mergeCell ref="A11:J11"/>
    <mergeCell ref="A12:J12"/>
    <mergeCell ref="A13:J13"/>
    <mergeCell ref="A19:J19"/>
    <mergeCell ref="A1:J1"/>
    <mergeCell ref="A2:J2"/>
    <mergeCell ref="A4:J4"/>
    <mergeCell ref="A5:J5"/>
    <mergeCell ref="A6:J6"/>
    <mergeCell ref="A7:J7"/>
    <mergeCell ref="A20:J20"/>
    <mergeCell ref="A21:J21"/>
    <mergeCell ref="A22:J22"/>
  </mergeCells>
  <hyperlinks>
    <hyperlink ref="A4" location="_ftn1" display="_ftn1"/>
  </hyperlinks>
  <pageMargins left="0.70866141732283472" right="0.70866141732283472" top="0.74803149606299213" bottom="0.74803149606299213" header="0.31496062992125984" footer="0.31496062992125984"/>
  <pageSetup paperSize="8" scale="50" fitToHeight="15" orientation="portrait" verticalDpi="360" copies="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0"/>
  <sheetViews>
    <sheetView showGridLines="0" view="pageBreakPreview" zoomScale="60" workbookViewId="0">
      <selection activeCell="A25" sqref="A25"/>
    </sheetView>
  </sheetViews>
  <sheetFormatPr defaultRowHeight="14.25" x14ac:dyDescent="0.2"/>
  <cols>
    <col min="1" max="1" width="85.7109375" style="83" customWidth="1"/>
    <col min="2" max="3" width="32.7109375" style="83" customWidth="1"/>
    <col min="4" max="16384" width="9.140625" style="83"/>
  </cols>
  <sheetData>
    <row r="1" spans="1:3" ht="39.950000000000003" customHeight="1" thickTop="1" thickBot="1" x14ac:dyDescent="0.25">
      <c r="A1" s="266" t="s">
        <v>162</v>
      </c>
      <c r="B1" s="267"/>
      <c r="C1" s="268"/>
    </row>
    <row r="2" spans="1:3" ht="39.950000000000003" customHeight="1" thickBot="1" x14ac:dyDescent="0.25">
      <c r="A2" s="269" t="s">
        <v>84</v>
      </c>
      <c r="B2" s="270"/>
      <c r="C2" s="271"/>
    </row>
    <row r="3" spans="1:3" ht="24.95" customHeight="1" thickBot="1" x14ac:dyDescent="0.25">
      <c r="A3" s="100"/>
      <c r="B3" s="86">
        <v>2023</v>
      </c>
      <c r="C3" s="101">
        <v>2022</v>
      </c>
    </row>
    <row r="4" spans="1:3" s="80" customFormat="1" ht="24.95" customHeight="1" thickBot="1" x14ac:dyDescent="0.25">
      <c r="A4" s="102" t="s">
        <v>307</v>
      </c>
      <c r="B4" s="117">
        <f>'ΦΜ 2023'!J7+'ΦΜ 2023'!J8</f>
        <v>4410558.3</v>
      </c>
      <c r="C4" s="118">
        <f>'ΦΜ 2023'!K7+'ΦΜ 2023'!K8</f>
        <v>4147123.38</v>
      </c>
    </row>
    <row r="5" spans="1:3" s="80" customFormat="1" ht="24.95" customHeight="1" thickBot="1" x14ac:dyDescent="0.25">
      <c r="A5" s="102" t="s">
        <v>87</v>
      </c>
      <c r="B5" s="180">
        <f>'ΦΜ 2023'!J38</f>
        <v>2061632.1192000001</v>
      </c>
      <c r="C5" s="181">
        <f>'ΦΜ 2023'!K38</f>
        <v>2209956.5055000004</v>
      </c>
    </row>
    <row r="6" spans="1:3" s="80" customFormat="1" ht="24.95" customHeight="1" thickBot="1" x14ac:dyDescent="0.25">
      <c r="A6" s="103" t="s">
        <v>88</v>
      </c>
      <c r="B6" s="99">
        <f>SUM(B4-B5)</f>
        <v>2348926.1807999997</v>
      </c>
      <c r="C6" s="104">
        <f>SUM(C4-C5)</f>
        <v>1937166.8744999995</v>
      </c>
    </row>
    <row r="7" spans="1:3" s="80" customFormat="1" ht="24.95" customHeight="1" thickBot="1" x14ac:dyDescent="0.25">
      <c r="A7" s="102" t="s">
        <v>201</v>
      </c>
      <c r="B7" s="98">
        <f>'ΦΜ 2023'!J10</f>
        <v>253.32</v>
      </c>
      <c r="C7" s="105">
        <f>'ΦΜ 2023'!K10</f>
        <v>516.77</v>
      </c>
    </row>
    <row r="8" spans="1:3" s="80" customFormat="1" ht="24.95" customHeight="1" thickBot="1" x14ac:dyDescent="0.25">
      <c r="A8" s="102"/>
      <c r="B8" s="99">
        <f>SUM(B6:B7)</f>
        <v>2349179.5007999996</v>
      </c>
      <c r="C8" s="104">
        <f>SUM(C6:C7)</f>
        <v>1937683.6444999995</v>
      </c>
    </row>
    <row r="9" spans="1:3" s="80" customFormat="1" ht="24.95" customHeight="1" thickBot="1" x14ac:dyDescent="0.25">
      <c r="A9" s="102" t="s">
        <v>90</v>
      </c>
      <c r="B9" s="85">
        <f>'ΦΜ 2023'!J39</f>
        <v>1819087.1640000001</v>
      </c>
      <c r="C9" s="106">
        <f>'ΦΜ 2023'!K39</f>
        <v>1949961.6225000003</v>
      </c>
    </row>
    <row r="10" spans="1:3" s="80" customFormat="1" ht="24.95" customHeight="1" thickBot="1" x14ac:dyDescent="0.25">
      <c r="A10" s="102" t="s">
        <v>91</v>
      </c>
      <c r="B10" s="85">
        <f>'ΦΜ 2023'!J40</f>
        <v>161696.63679999975</v>
      </c>
      <c r="C10" s="106">
        <f>'ΦΜ 2023'!K40</f>
        <v>173329.92200000002</v>
      </c>
    </row>
    <row r="11" spans="1:3" s="80" customFormat="1" ht="24.95" customHeight="1" thickBot="1" x14ac:dyDescent="0.25">
      <c r="A11" s="102" t="s">
        <v>338</v>
      </c>
      <c r="B11" s="85">
        <f>'ΦΜ 2023'!C42</f>
        <v>112196.93</v>
      </c>
      <c r="C11" s="106">
        <f>'ΦΜ 2023'!E42</f>
        <v>16269.43</v>
      </c>
    </row>
    <row r="12" spans="1:3" s="80" customFormat="1" ht="24.95" customHeight="1" thickBot="1" x14ac:dyDescent="0.25">
      <c r="A12" s="102" t="s">
        <v>93</v>
      </c>
      <c r="B12" s="85">
        <v>0</v>
      </c>
      <c r="C12" s="106">
        <v>0</v>
      </c>
    </row>
    <row r="13" spans="1:3" s="80" customFormat="1" ht="24.95" customHeight="1" thickBot="1" x14ac:dyDescent="0.25">
      <c r="A13" s="102" t="s">
        <v>94</v>
      </c>
      <c r="B13" s="85">
        <v>0</v>
      </c>
      <c r="C13" s="106">
        <v>0</v>
      </c>
    </row>
    <row r="14" spans="1:3" s="80" customFormat="1" ht="24.95" customHeight="1" thickBot="1" x14ac:dyDescent="0.25">
      <c r="A14" s="102" t="s">
        <v>95</v>
      </c>
      <c r="B14" s="85">
        <v>0</v>
      </c>
      <c r="C14" s="106">
        <v>0</v>
      </c>
    </row>
    <row r="15" spans="1:3" s="80" customFormat="1" ht="24.95" customHeight="1" thickBot="1" x14ac:dyDescent="0.25">
      <c r="A15" s="102" t="s">
        <v>96</v>
      </c>
      <c r="B15" s="85">
        <v>0</v>
      </c>
      <c r="C15" s="106">
        <v>0</v>
      </c>
    </row>
    <row r="16" spans="1:3" s="80" customFormat="1" ht="24.95" customHeight="1" thickBot="1" x14ac:dyDescent="0.25">
      <c r="A16" s="102" t="s">
        <v>97</v>
      </c>
      <c r="B16" s="85">
        <v>0</v>
      </c>
      <c r="C16" s="106">
        <v>0</v>
      </c>
    </row>
    <row r="17" spans="1:3" s="80" customFormat="1" ht="24.95" customHeight="1" thickBot="1" x14ac:dyDescent="0.25">
      <c r="A17" s="102" t="s">
        <v>339</v>
      </c>
      <c r="B17" s="98">
        <f>'ΦΜ 2023'!C44</f>
        <v>57406.77</v>
      </c>
      <c r="C17" s="105">
        <f>'ΦΜ 2023'!E44</f>
        <v>72087.56</v>
      </c>
    </row>
    <row r="18" spans="1:3" s="80" customFormat="1" ht="24.95" customHeight="1" thickBot="1" x14ac:dyDescent="0.25">
      <c r="A18" s="103" t="s">
        <v>99</v>
      </c>
      <c r="B18" s="99">
        <f>SUM(B8-B9-B10-B11-B12+B13+B14+B15+B16+B17)</f>
        <v>313605.53999999975</v>
      </c>
      <c r="C18" s="104">
        <f>SUM(C8-C9-C10-C11-C12+C13+C14+C15+C16+C17)</f>
        <v>-129789.77000000083</v>
      </c>
    </row>
    <row r="19" spans="1:3" s="80" customFormat="1" ht="24.95" customHeight="1" thickBot="1" x14ac:dyDescent="0.25">
      <c r="A19" s="102" t="s">
        <v>357</v>
      </c>
      <c r="B19" s="85">
        <f>'ΦΜ 2023'!J9</f>
        <v>6099.1</v>
      </c>
      <c r="C19" s="106">
        <f>'ΦΜ 2023'!K9</f>
        <v>62.3</v>
      </c>
    </row>
    <row r="20" spans="1:3" s="80" customFormat="1" ht="24.95" customHeight="1" thickBot="1" x14ac:dyDescent="0.25">
      <c r="A20" s="102" t="s">
        <v>358</v>
      </c>
      <c r="B20" s="98">
        <f>'ΦΜ 2023'!D25</f>
        <v>10912.56</v>
      </c>
      <c r="C20" s="105">
        <f>'ΦΜ 2023'!F25</f>
        <v>13688.77</v>
      </c>
    </row>
    <row r="21" spans="1:3" s="80" customFormat="1" ht="24.95" customHeight="1" thickBot="1" x14ac:dyDescent="0.25">
      <c r="A21" s="103" t="s">
        <v>101</v>
      </c>
      <c r="B21" s="99">
        <f>SUM(B18+B19-B20)</f>
        <v>308792.07999999973</v>
      </c>
      <c r="C21" s="104">
        <f>SUM(C18+C19-C20)</f>
        <v>-143416.24000000083</v>
      </c>
    </row>
    <row r="22" spans="1:3" s="80" customFormat="1" ht="24.95" customHeight="1" thickBot="1" x14ac:dyDescent="0.25">
      <c r="A22" s="102" t="s">
        <v>71</v>
      </c>
      <c r="B22" s="98">
        <v>0</v>
      </c>
      <c r="C22" s="105">
        <v>0</v>
      </c>
    </row>
    <row r="23" spans="1:3" s="80" customFormat="1" ht="24.95" customHeight="1" thickBot="1" x14ac:dyDescent="0.25">
      <c r="A23" s="111" t="s">
        <v>102</v>
      </c>
      <c r="B23" s="112">
        <f>SUM(B21-B22)</f>
        <v>308792.07999999973</v>
      </c>
      <c r="C23" s="113">
        <f>SUM(C21-C22)</f>
        <v>-143416.24000000083</v>
      </c>
    </row>
    <row r="24" spans="1:3" s="80" customFormat="1" ht="20.100000000000001" customHeight="1" x14ac:dyDescent="0.25">
      <c r="A24" s="272" t="s">
        <v>396</v>
      </c>
      <c r="B24" s="273"/>
      <c r="C24" s="274"/>
    </row>
    <row r="25" spans="1:3" s="80" customFormat="1" ht="20.100000000000001" customHeight="1" x14ac:dyDescent="0.25">
      <c r="A25" s="107" t="s">
        <v>301</v>
      </c>
      <c r="B25" s="31" t="s">
        <v>164</v>
      </c>
      <c r="C25" s="199" t="s">
        <v>305</v>
      </c>
    </row>
    <row r="26" spans="1:3" s="80" customFormat="1" ht="20.100000000000001" customHeight="1" x14ac:dyDescent="0.25">
      <c r="A26" s="108"/>
      <c r="C26" s="201" t="s">
        <v>304</v>
      </c>
    </row>
    <row r="27" spans="1:3" s="80" customFormat="1" ht="20.100000000000001" customHeight="1" x14ac:dyDescent="0.25">
      <c r="A27" s="107" t="s">
        <v>302</v>
      </c>
      <c r="B27" s="31" t="s">
        <v>163</v>
      </c>
      <c r="C27" s="199" t="s">
        <v>366</v>
      </c>
    </row>
    <row r="28" spans="1:3" s="80" customFormat="1" ht="20.100000000000001" customHeight="1" x14ac:dyDescent="0.25">
      <c r="A28" s="107" t="s">
        <v>303</v>
      </c>
      <c r="B28" s="93" t="s">
        <v>361</v>
      </c>
      <c r="C28" s="199" t="s">
        <v>352</v>
      </c>
    </row>
    <row r="29" spans="1:3" ht="15.75" thickBot="1" x14ac:dyDescent="0.3">
      <c r="A29" s="109"/>
      <c r="B29" s="110"/>
      <c r="C29" s="162" t="s">
        <v>356</v>
      </c>
    </row>
    <row r="30" spans="1:3" ht="15" thickTop="1" x14ac:dyDescent="0.2"/>
  </sheetData>
  <mergeCells count="3">
    <mergeCell ref="A1:C1"/>
    <mergeCell ref="A2:C2"/>
    <mergeCell ref="A24:C24"/>
  </mergeCells>
  <pageMargins left="0.70866141732283472" right="0.70866141732283472" top="0.74803149606299213" bottom="0.74803149606299213" header="0.31496062992125984" footer="0.31496062992125984"/>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view="pageBreakPreview" zoomScale="60" workbookViewId="0">
      <selection activeCell="A26" sqref="A26"/>
    </sheetView>
  </sheetViews>
  <sheetFormatPr defaultRowHeight="14.25" x14ac:dyDescent="0.2"/>
  <cols>
    <col min="1" max="1" width="85.7109375" style="83" customWidth="1"/>
    <col min="2" max="3" width="32.7109375" style="83" customWidth="1"/>
    <col min="4" max="4" width="9.140625" style="83"/>
    <col min="5" max="5" width="11.7109375" style="83" bestFit="1" customWidth="1"/>
    <col min="6" max="6" width="13.140625" style="83" bestFit="1" customWidth="1"/>
    <col min="7" max="16384" width="9.140625" style="83"/>
  </cols>
  <sheetData>
    <row r="1" spans="1:6" ht="39.950000000000003" customHeight="1" thickTop="1" thickBot="1" x14ac:dyDescent="0.25">
      <c r="A1" s="266" t="s">
        <v>162</v>
      </c>
      <c r="B1" s="267"/>
      <c r="C1" s="268"/>
    </row>
    <row r="2" spans="1:6" ht="39.950000000000003" customHeight="1" thickBot="1" x14ac:dyDescent="0.25">
      <c r="A2" s="275" t="s">
        <v>103</v>
      </c>
      <c r="B2" s="276"/>
      <c r="C2" s="277"/>
    </row>
    <row r="3" spans="1:6" ht="24.95" customHeight="1" thickBot="1" x14ac:dyDescent="0.3">
      <c r="A3" s="114"/>
      <c r="B3" s="84">
        <v>2023</v>
      </c>
      <c r="C3" s="202">
        <v>2022</v>
      </c>
      <c r="D3" s="107"/>
    </row>
    <row r="4" spans="1:6" ht="24.95" customHeight="1" thickBot="1" x14ac:dyDescent="0.3">
      <c r="A4" s="116" t="s">
        <v>307</v>
      </c>
      <c r="B4" s="85">
        <f>'ΦΜ 2023'!J7+'ΦΜ 2023'!J8</f>
        <v>4410558.3</v>
      </c>
      <c r="C4" s="203">
        <f>'ΦΜ 2023'!K7+'ΦΜ 2023'!K8</f>
        <v>4147123.38</v>
      </c>
      <c r="D4" s="107"/>
    </row>
    <row r="5" spans="1:6" ht="24.95" customHeight="1" thickBot="1" x14ac:dyDescent="0.3">
      <c r="A5" s="116" t="s">
        <v>104</v>
      </c>
      <c r="B5" s="85">
        <v>0</v>
      </c>
      <c r="C5" s="203">
        <v>0</v>
      </c>
      <c r="D5" s="107"/>
    </row>
    <row r="6" spans="1:6" ht="24.95" customHeight="1" thickBot="1" x14ac:dyDescent="0.3">
      <c r="A6" s="116" t="s">
        <v>201</v>
      </c>
      <c r="B6" s="85">
        <f>'ΦΜ 2023'!J10</f>
        <v>253.32</v>
      </c>
      <c r="C6" s="203">
        <f>'ΦΜ 2023'!K10</f>
        <v>516.77</v>
      </c>
      <c r="D6" s="107"/>
    </row>
    <row r="7" spans="1:6" ht="24.95" customHeight="1" thickBot="1" x14ac:dyDescent="0.3">
      <c r="A7" s="116" t="s">
        <v>105</v>
      </c>
      <c r="B7" s="85">
        <v>0</v>
      </c>
      <c r="C7" s="203">
        <v>0</v>
      </c>
      <c r="D7" s="107"/>
    </row>
    <row r="8" spans="1:6" ht="24.95" customHeight="1" thickBot="1" x14ac:dyDescent="0.3">
      <c r="A8" s="116" t="s">
        <v>106</v>
      </c>
      <c r="B8" s="85">
        <v>0</v>
      </c>
      <c r="C8" s="203">
        <v>0</v>
      </c>
      <c r="D8" s="107"/>
    </row>
    <row r="9" spans="1:6" ht="24.95" customHeight="1" thickBot="1" x14ac:dyDescent="0.3">
      <c r="A9" s="116" t="s">
        <v>107</v>
      </c>
      <c r="B9" s="85">
        <f>'ΦΜ 2023'!D7</f>
        <v>3414845.91</v>
      </c>
      <c r="C9" s="203">
        <f>'ΦΜ 2023'!F7</f>
        <v>3730614.18</v>
      </c>
      <c r="D9" s="107"/>
    </row>
    <row r="10" spans="1:6" ht="24.95" customHeight="1" thickBot="1" x14ac:dyDescent="0.3">
      <c r="A10" s="116" t="s">
        <v>108</v>
      </c>
      <c r="B10" s="85">
        <f>'ΦΜ 2023'!D27</f>
        <v>21233.54</v>
      </c>
      <c r="C10" s="203">
        <f>'ΦΜ 2023'!F27</f>
        <v>10865.72</v>
      </c>
      <c r="D10" s="107"/>
    </row>
    <row r="11" spans="1:6" ht="24.95" customHeight="1" thickBot="1" x14ac:dyDescent="0.3">
      <c r="A11" s="116" t="s">
        <v>109</v>
      </c>
      <c r="B11" s="85">
        <f>'ΦΜ 2023'!D12+'ΦΜ 2023'!C42</f>
        <v>718533.39999999991</v>
      </c>
      <c r="C11" s="203">
        <f>'ΦΜ 2023'!F12+'ΦΜ 2023'!E42</f>
        <v>608037.58000000019</v>
      </c>
      <c r="D11" s="107"/>
      <c r="E11" s="55"/>
      <c r="F11" s="55"/>
    </row>
    <row r="12" spans="1:6" ht="24.95" customHeight="1" thickBot="1" x14ac:dyDescent="0.3">
      <c r="A12" s="116" t="s">
        <v>93</v>
      </c>
      <c r="B12" s="85">
        <v>0</v>
      </c>
      <c r="C12" s="203">
        <v>0</v>
      </c>
      <c r="D12" s="107"/>
    </row>
    <row r="13" spans="1:6" ht="24.95" customHeight="1" thickBot="1" x14ac:dyDescent="0.3">
      <c r="A13" s="116" t="s">
        <v>94</v>
      </c>
      <c r="B13" s="85">
        <v>0</v>
      </c>
      <c r="C13" s="203">
        <v>0</v>
      </c>
      <c r="D13" s="107"/>
    </row>
    <row r="14" spans="1:6" ht="24.95" customHeight="1" thickBot="1" x14ac:dyDescent="0.3">
      <c r="A14" s="116" t="s">
        <v>95</v>
      </c>
      <c r="B14" s="85">
        <v>0</v>
      </c>
      <c r="C14" s="203">
        <v>0</v>
      </c>
      <c r="D14" s="107"/>
    </row>
    <row r="15" spans="1:6" ht="24.95" customHeight="1" thickBot="1" x14ac:dyDescent="0.3">
      <c r="A15" s="116" t="s">
        <v>96</v>
      </c>
      <c r="B15" s="117">
        <v>0</v>
      </c>
      <c r="C15" s="204">
        <v>0</v>
      </c>
      <c r="D15" s="107"/>
    </row>
    <row r="16" spans="1:6" ht="24.95" customHeight="1" thickBot="1" x14ac:dyDescent="0.3">
      <c r="A16" s="116" t="s">
        <v>97</v>
      </c>
      <c r="B16" s="119">
        <v>0</v>
      </c>
      <c r="C16" s="205">
        <v>0</v>
      </c>
      <c r="D16" s="107"/>
    </row>
    <row r="17" spans="1:6" ht="24.95" customHeight="1" thickBot="1" x14ac:dyDescent="0.3">
      <c r="A17" s="116" t="s">
        <v>98</v>
      </c>
      <c r="B17" s="123">
        <f>'ΦΜ 2023'!C44</f>
        <v>57406.77</v>
      </c>
      <c r="C17" s="206">
        <f>'ΦΜ 2023'!E44</f>
        <v>72087.56</v>
      </c>
      <c r="D17" s="107"/>
    </row>
    <row r="18" spans="1:6" ht="24.95" customHeight="1" thickBot="1" x14ac:dyDescent="0.3">
      <c r="A18" s="121" t="s">
        <v>99</v>
      </c>
      <c r="B18" s="120">
        <f>SUM(B4-B5+B6+B7-B8-B9-B10-B11+B17)</f>
        <v>313605.54000000004</v>
      </c>
      <c r="C18" s="207">
        <f>SUM(C4-C5+C6+C7-C8-C9-C10-C11+C17)</f>
        <v>-129789.77000000043</v>
      </c>
      <c r="D18" s="107"/>
    </row>
    <row r="19" spans="1:6" ht="24.95" customHeight="1" thickBot="1" x14ac:dyDescent="0.3">
      <c r="A19" s="116" t="s">
        <v>353</v>
      </c>
      <c r="B19" s="119">
        <f>'ΦΜ 2023'!J9</f>
        <v>6099.1</v>
      </c>
      <c r="C19" s="205">
        <f>'ΦΜ 2023'!K9</f>
        <v>62.3</v>
      </c>
      <c r="D19" s="107"/>
    </row>
    <row r="20" spans="1:6" ht="24.95" customHeight="1" thickBot="1" x14ac:dyDescent="0.3">
      <c r="A20" s="116" t="s">
        <v>354</v>
      </c>
      <c r="B20" s="123">
        <f>'ΦΜ 2023'!D25</f>
        <v>10912.56</v>
      </c>
      <c r="C20" s="206">
        <f>'ΦΜ 2023'!F25</f>
        <v>13688.77</v>
      </c>
      <c r="D20" s="107"/>
    </row>
    <row r="21" spans="1:6" ht="24.95" customHeight="1" thickBot="1" x14ac:dyDescent="0.3">
      <c r="A21" s="121" t="s">
        <v>101</v>
      </c>
      <c r="B21" s="120">
        <f>SUM(B18+B19-B20)</f>
        <v>308792.08</v>
      </c>
      <c r="C21" s="207">
        <f>SUM(C18+C19-C20)</f>
        <v>-143416.24000000043</v>
      </c>
      <c r="D21" s="107"/>
    </row>
    <row r="22" spans="1:6" ht="24.95" customHeight="1" thickBot="1" x14ac:dyDescent="0.3">
      <c r="A22" s="116" t="s">
        <v>71</v>
      </c>
      <c r="B22" s="123">
        <v>0</v>
      </c>
      <c r="C22" s="206">
        <v>0</v>
      </c>
      <c r="D22" s="107"/>
    </row>
    <row r="23" spans="1:6" ht="24.95" customHeight="1" thickBot="1" x14ac:dyDescent="0.3">
      <c r="A23" s="121" t="s">
        <v>102</v>
      </c>
      <c r="B23" s="122">
        <f>SUM(B21-B22)</f>
        <v>308792.08</v>
      </c>
      <c r="C23" s="208">
        <f>SUM(C21-C22)</f>
        <v>-143416.24000000043</v>
      </c>
      <c r="D23" s="107"/>
      <c r="F23" s="55"/>
    </row>
    <row r="24" spans="1:6" ht="24.95" customHeight="1" thickBot="1" x14ac:dyDescent="0.3">
      <c r="A24" s="178"/>
      <c r="B24" s="179"/>
      <c r="C24" s="179"/>
      <c r="D24" s="107"/>
    </row>
    <row r="25" spans="1:6" s="80" customFormat="1" ht="20.100000000000001" customHeight="1" x14ac:dyDescent="0.25">
      <c r="A25" s="272" t="s">
        <v>396</v>
      </c>
      <c r="B25" s="278"/>
      <c r="C25" s="278"/>
      <c r="D25" s="107"/>
    </row>
    <row r="26" spans="1:6" s="80" customFormat="1" ht="20.100000000000001" customHeight="1" x14ac:dyDescent="0.25">
      <c r="A26" s="107" t="s">
        <v>301</v>
      </c>
      <c r="B26" s="31" t="s">
        <v>164</v>
      </c>
      <c r="C26" s="92" t="s">
        <v>305</v>
      </c>
      <c r="D26" s="107"/>
    </row>
    <row r="27" spans="1:6" s="80" customFormat="1" ht="20.100000000000001" customHeight="1" x14ac:dyDescent="0.25">
      <c r="A27" s="108"/>
      <c r="C27" s="200" t="s">
        <v>304</v>
      </c>
      <c r="D27" s="107"/>
    </row>
    <row r="28" spans="1:6" s="80" customFormat="1" ht="20.100000000000001" customHeight="1" x14ac:dyDescent="0.25">
      <c r="A28" s="107" t="s">
        <v>302</v>
      </c>
      <c r="B28" s="31" t="s">
        <v>163</v>
      </c>
      <c r="C28" s="92" t="s">
        <v>366</v>
      </c>
      <c r="D28" s="107"/>
    </row>
    <row r="29" spans="1:6" s="80" customFormat="1" ht="20.100000000000001" customHeight="1" x14ac:dyDescent="0.25">
      <c r="A29" s="88" t="s">
        <v>303</v>
      </c>
      <c r="B29" s="93" t="s">
        <v>361</v>
      </c>
      <c r="C29" s="92" t="s">
        <v>352</v>
      </c>
      <c r="D29" s="107"/>
    </row>
    <row r="30" spans="1:6" ht="16.5" thickBot="1" x14ac:dyDescent="0.3">
      <c r="A30" s="109"/>
      <c r="B30" s="110"/>
      <c r="C30" s="209" t="s">
        <v>356</v>
      </c>
      <c r="D30" s="107"/>
    </row>
    <row r="31" spans="1:6" ht="16.5" thickTop="1" x14ac:dyDescent="0.25">
      <c r="D31" s="92"/>
    </row>
  </sheetData>
  <mergeCells count="3">
    <mergeCell ref="A1:C1"/>
    <mergeCell ref="A2:C2"/>
    <mergeCell ref="A25:C25"/>
  </mergeCells>
  <pageMargins left="0.70866141732283472" right="0.70866141732283472" top="0.74803149606299213" bottom="0.74803149606299213" header="0.31496062992125984" footer="0.31496062992125984"/>
  <pageSetup paperSize="9"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3"/>
  <sheetViews>
    <sheetView view="pageBreakPreview" zoomScale="60" workbookViewId="0">
      <selection activeCell="C39" sqref="C39"/>
    </sheetView>
  </sheetViews>
  <sheetFormatPr defaultColWidth="9" defaultRowHeight="14.25" x14ac:dyDescent="0.2"/>
  <cols>
    <col min="1" max="1" width="6.5703125" style="32" customWidth="1"/>
    <col min="2" max="2" width="55.7109375" style="33" customWidth="1"/>
    <col min="3" max="6" width="18.7109375" style="34" customWidth="1"/>
    <col min="7" max="7" width="1.42578125" style="34" customWidth="1"/>
    <col min="8" max="8" width="6.140625" style="33" customWidth="1"/>
    <col min="9" max="9" width="55.7109375" style="33" customWidth="1"/>
    <col min="10" max="11" width="18.7109375" style="34" customWidth="1"/>
    <col min="12" max="222" width="9" style="35"/>
    <col min="223" max="223" width="5.28515625" style="35" customWidth="1"/>
    <col min="224" max="224" width="34.7109375" style="35" customWidth="1"/>
    <col min="225" max="225" width="11.140625" style="35" customWidth="1"/>
    <col min="226" max="226" width="14.28515625" style="35" customWidth="1"/>
    <col min="227" max="227" width="1" style="35" customWidth="1"/>
    <col min="228" max="228" width="12.28515625" style="35" customWidth="1"/>
    <col min="229" max="229" width="13.85546875" style="35" customWidth="1"/>
    <col min="230" max="230" width="1.42578125" style="35" customWidth="1"/>
    <col min="231" max="231" width="6.140625" style="35" customWidth="1"/>
    <col min="232" max="232" width="43" style="35" customWidth="1"/>
    <col min="233" max="233" width="15" style="35" customWidth="1"/>
    <col min="234" max="234" width="0.7109375" style="35" customWidth="1"/>
    <col min="235" max="235" width="14.7109375" style="35" customWidth="1"/>
    <col min="236" max="236" width="1.28515625" style="35" customWidth="1"/>
    <col min="237" max="478" width="9" style="35"/>
    <col min="479" max="479" width="5.28515625" style="35" customWidth="1"/>
    <col min="480" max="480" width="34.7109375" style="35" customWidth="1"/>
    <col min="481" max="481" width="11.140625" style="35" customWidth="1"/>
    <col min="482" max="482" width="14.28515625" style="35" customWidth="1"/>
    <col min="483" max="483" width="1" style="35" customWidth="1"/>
    <col min="484" max="484" width="12.28515625" style="35" customWidth="1"/>
    <col min="485" max="485" width="13.85546875" style="35" customWidth="1"/>
    <col min="486" max="486" width="1.42578125" style="35" customWidth="1"/>
    <col min="487" max="487" width="6.140625" style="35" customWidth="1"/>
    <col min="488" max="488" width="43" style="35" customWidth="1"/>
    <col min="489" max="489" width="15" style="35" customWidth="1"/>
    <col min="490" max="490" width="0.7109375" style="35" customWidth="1"/>
    <col min="491" max="491" width="14.7109375" style="35" customWidth="1"/>
    <col min="492" max="492" width="1.28515625" style="35" customWidth="1"/>
    <col min="493" max="734" width="9" style="35"/>
    <col min="735" max="735" width="5.28515625" style="35" customWidth="1"/>
    <col min="736" max="736" width="34.7109375" style="35" customWidth="1"/>
    <col min="737" max="737" width="11.140625" style="35" customWidth="1"/>
    <col min="738" max="738" width="14.28515625" style="35" customWidth="1"/>
    <col min="739" max="739" width="1" style="35" customWidth="1"/>
    <col min="740" max="740" width="12.28515625" style="35" customWidth="1"/>
    <col min="741" max="741" width="13.85546875" style="35" customWidth="1"/>
    <col min="742" max="742" width="1.42578125" style="35" customWidth="1"/>
    <col min="743" max="743" width="6.140625" style="35" customWidth="1"/>
    <col min="744" max="744" width="43" style="35" customWidth="1"/>
    <col min="745" max="745" width="15" style="35" customWidth="1"/>
    <col min="746" max="746" width="0.7109375" style="35" customWidth="1"/>
    <col min="747" max="747" width="14.7109375" style="35" customWidth="1"/>
    <col min="748" max="748" width="1.28515625" style="35" customWidth="1"/>
    <col min="749" max="990" width="9" style="35"/>
    <col min="991" max="991" width="5.28515625" style="35" customWidth="1"/>
    <col min="992" max="992" width="34.7109375" style="35" customWidth="1"/>
    <col min="993" max="993" width="11.140625" style="35" customWidth="1"/>
    <col min="994" max="994" width="14.28515625" style="35" customWidth="1"/>
    <col min="995" max="995" width="1" style="35" customWidth="1"/>
    <col min="996" max="996" width="12.28515625" style="35" customWidth="1"/>
    <col min="997" max="997" width="13.85546875" style="35" customWidth="1"/>
    <col min="998" max="998" width="1.42578125" style="35" customWidth="1"/>
    <col min="999" max="999" width="6.140625" style="35" customWidth="1"/>
    <col min="1000" max="1000" width="43" style="35" customWidth="1"/>
    <col min="1001" max="1001" width="15" style="35" customWidth="1"/>
    <col min="1002" max="1002" width="0.7109375" style="35" customWidth="1"/>
    <col min="1003" max="1003" width="14.7109375" style="35" customWidth="1"/>
    <col min="1004" max="1004" width="1.28515625" style="35" customWidth="1"/>
    <col min="1005" max="1246" width="9" style="35"/>
    <col min="1247" max="1247" width="5.28515625" style="35" customWidth="1"/>
    <col min="1248" max="1248" width="34.7109375" style="35" customWidth="1"/>
    <col min="1249" max="1249" width="11.140625" style="35" customWidth="1"/>
    <col min="1250" max="1250" width="14.28515625" style="35" customWidth="1"/>
    <col min="1251" max="1251" width="1" style="35" customWidth="1"/>
    <col min="1252" max="1252" width="12.28515625" style="35" customWidth="1"/>
    <col min="1253" max="1253" width="13.85546875" style="35" customWidth="1"/>
    <col min="1254" max="1254" width="1.42578125" style="35" customWidth="1"/>
    <col min="1255" max="1255" width="6.140625" style="35" customWidth="1"/>
    <col min="1256" max="1256" width="43" style="35" customWidth="1"/>
    <col min="1257" max="1257" width="15" style="35" customWidth="1"/>
    <col min="1258" max="1258" width="0.7109375" style="35" customWidth="1"/>
    <col min="1259" max="1259" width="14.7109375" style="35" customWidth="1"/>
    <col min="1260" max="1260" width="1.28515625" style="35" customWidth="1"/>
    <col min="1261" max="1502" width="9" style="35"/>
    <col min="1503" max="1503" width="5.28515625" style="35" customWidth="1"/>
    <col min="1504" max="1504" width="34.7109375" style="35" customWidth="1"/>
    <col min="1505" max="1505" width="11.140625" style="35" customWidth="1"/>
    <col min="1506" max="1506" width="14.28515625" style="35" customWidth="1"/>
    <col min="1507" max="1507" width="1" style="35" customWidth="1"/>
    <col min="1508" max="1508" width="12.28515625" style="35" customWidth="1"/>
    <col min="1509" max="1509" width="13.85546875" style="35" customWidth="1"/>
    <col min="1510" max="1510" width="1.42578125" style="35" customWidth="1"/>
    <col min="1511" max="1511" width="6.140625" style="35" customWidth="1"/>
    <col min="1512" max="1512" width="43" style="35" customWidth="1"/>
    <col min="1513" max="1513" width="15" style="35" customWidth="1"/>
    <col min="1514" max="1514" width="0.7109375" style="35" customWidth="1"/>
    <col min="1515" max="1515" width="14.7109375" style="35" customWidth="1"/>
    <col min="1516" max="1516" width="1.28515625" style="35" customWidth="1"/>
    <col min="1517" max="1758" width="9" style="35"/>
    <col min="1759" max="1759" width="5.28515625" style="35" customWidth="1"/>
    <col min="1760" max="1760" width="34.7109375" style="35" customWidth="1"/>
    <col min="1761" max="1761" width="11.140625" style="35" customWidth="1"/>
    <col min="1762" max="1762" width="14.28515625" style="35" customWidth="1"/>
    <col min="1763" max="1763" width="1" style="35" customWidth="1"/>
    <col min="1764" max="1764" width="12.28515625" style="35" customWidth="1"/>
    <col min="1765" max="1765" width="13.85546875" style="35" customWidth="1"/>
    <col min="1766" max="1766" width="1.42578125" style="35" customWidth="1"/>
    <col min="1767" max="1767" width="6.140625" style="35" customWidth="1"/>
    <col min="1768" max="1768" width="43" style="35" customWidth="1"/>
    <col min="1769" max="1769" width="15" style="35" customWidth="1"/>
    <col min="1770" max="1770" width="0.7109375" style="35" customWidth="1"/>
    <col min="1771" max="1771" width="14.7109375" style="35" customWidth="1"/>
    <col min="1772" max="1772" width="1.28515625" style="35" customWidth="1"/>
    <col min="1773" max="2014" width="9" style="35"/>
    <col min="2015" max="2015" width="5.28515625" style="35" customWidth="1"/>
    <col min="2016" max="2016" width="34.7109375" style="35" customWidth="1"/>
    <col min="2017" max="2017" width="11.140625" style="35" customWidth="1"/>
    <col min="2018" max="2018" width="14.28515625" style="35" customWidth="1"/>
    <col min="2019" max="2019" width="1" style="35" customWidth="1"/>
    <col min="2020" max="2020" width="12.28515625" style="35" customWidth="1"/>
    <col min="2021" max="2021" width="13.85546875" style="35" customWidth="1"/>
    <col min="2022" max="2022" width="1.42578125" style="35" customWidth="1"/>
    <col min="2023" max="2023" width="6.140625" style="35" customWidth="1"/>
    <col min="2024" max="2024" width="43" style="35" customWidth="1"/>
    <col min="2025" max="2025" width="15" style="35" customWidth="1"/>
    <col min="2026" max="2026" width="0.7109375" style="35" customWidth="1"/>
    <col min="2027" max="2027" width="14.7109375" style="35" customWidth="1"/>
    <col min="2028" max="2028" width="1.28515625" style="35" customWidth="1"/>
    <col min="2029" max="2270" width="9" style="35"/>
    <col min="2271" max="2271" width="5.28515625" style="35" customWidth="1"/>
    <col min="2272" max="2272" width="34.7109375" style="35" customWidth="1"/>
    <col min="2273" max="2273" width="11.140625" style="35" customWidth="1"/>
    <col min="2274" max="2274" width="14.28515625" style="35" customWidth="1"/>
    <col min="2275" max="2275" width="1" style="35" customWidth="1"/>
    <col min="2276" max="2276" width="12.28515625" style="35" customWidth="1"/>
    <col min="2277" max="2277" width="13.85546875" style="35" customWidth="1"/>
    <col min="2278" max="2278" width="1.42578125" style="35" customWidth="1"/>
    <col min="2279" max="2279" width="6.140625" style="35" customWidth="1"/>
    <col min="2280" max="2280" width="43" style="35" customWidth="1"/>
    <col min="2281" max="2281" width="15" style="35" customWidth="1"/>
    <col min="2282" max="2282" width="0.7109375" style="35" customWidth="1"/>
    <col min="2283" max="2283" width="14.7109375" style="35" customWidth="1"/>
    <col min="2284" max="2284" width="1.28515625" style="35" customWidth="1"/>
    <col min="2285" max="2526" width="9" style="35"/>
    <col min="2527" max="2527" width="5.28515625" style="35" customWidth="1"/>
    <col min="2528" max="2528" width="34.7109375" style="35" customWidth="1"/>
    <col min="2529" max="2529" width="11.140625" style="35" customWidth="1"/>
    <col min="2530" max="2530" width="14.28515625" style="35" customWidth="1"/>
    <col min="2531" max="2531" width="1" style="35" customWidth="1"/>
    <col min="2532" max="2532" width="12.28515625" style="35" customWidth="1"/>
    <col min="2533" max="2533" width="13.85546875" style="35" customWidth="1"/>
    <col min="2534" max="2534" width="1.42578125" style="35" customWidth="1"/>
    <col min="2535" max="2535" width="6.140625" style="35" customWidth="1"/>
    <col min="2536" max="2536" width="43" style="35" customWidth="1"/>
    <col min="2537" max="2537" width="15" style="35" customWidth="1"/>
    <col min="2538" max="2538" width="0.7109375" style="35" customWidth="1"/>
    <col min="2539" max="2539" width="14.7109375" style="35" customWidth="1"/>
    <col min="2540" max="2540" width="1.28515625" style="35" customWidth="1"/>
    <col min="2541" max="2782" width="9" style="35"/>
    <col min="2783" max="2783" width="5.28515625" style="35" customWidth="1"/>
    <col min="2784" max="2784" width="34.7109375" style="35" customWidth="1"/>
    <col min="2785" max="2785" width="11.140625" style="35" customWidth="1"/>
    <col min="2786" max="2786" width="14.28515625" style="35" customWidth="1"/>
    <col min="2787" max="2787" width="1" style="35" customWidth="1"/>
    <col min="2788" max="2788" width="12.28515625" style="35" customWidth="1"/>
    <col min="2789" max="2789" width="13.85546875" style="35" customWidth="1"/>
    <col min="2790" max="2790" width="1.42578125" style="35" customWidth="1"/>
    <col min="2791" max="2791" width="6.140625" style="35" customWidth="1"/>
    <col min="2792" max="2792" width="43" style="35" customWidth="1"/>
    <col min="2793" max="2793" width="15" style="35" customWidth="1"/>
    <col min="2794" max="2794" width="0.7109375" style="35" customWidth="1"/>
    <col min="2795" max="2795" width="14.7109375" style="35" customWidth="1"/>
    <col min="2796" max="2796" width="1.28515625" style="35" customWidth="1"/>
    <col min="2797" max="3038" width="9" style="35"/>
    <col min="3039" max="3039" width="5.28515625" style="35" customWidth="1"/>
    <col min="3040" max="3040" width="34.7109375" style="35" customWidth="1"/>
    <col min="3041" max="3041" width="11.140625" style="35" customWidth="1"/>
    <col min="3042" max="3042" width="14.28515625" style="35" customWidth="1"/>
    <col min="3043" max="3043" width="1" style="35" customWidth="1"/>
    <col min="3044" max="3044" width="12.28515625" style="35" customWidth="1"/>
    <col min="3045" max="3045" width="13.85546875" style="35" customWidth="1"/>
    <col min="3046" max="3046" width="1.42578125" style="35" customWidth="1"/>
    <col min="3047" max="3047" width="6.140625" style="35" customWidth="1"/>
    <col min="3048" max="3048" width="43" style="35" customWidth="1"/>
    <col min="3049" max="3049" width="15" style="35" customWidth="1"/>
    <col min="3050" max="3050" width="0.7109375" style="35" customWidth="1"/>
    <col min="3051" max="3051" width="14.7109375" style="35" customWidth="1"/>
    <col min="3052" max="3052" width="1.28515625" style="35" customWidth="1"/>
    <col min="3053" max="3294" width="9" style="35"/>
    <col min="3295" max="3295" width="5.28515625" style="35" customWidth="1"/>
    <col min="3296" max="3296" width="34.7109375" style="35" customWidth="1"/>
    <col min="3297" max="3297" width="11.140625" style="35" customWidth="1"/>
    <col min="3298" max="3298" width="14.28515625" style="35" customWidth="1"/>
    <col min="3299" max="3299" width="1" style="35" customWidth="1"/>
    <col min="3300" max="3300" width="12.28515625" style="35" customWidth="1"/>
    <col min="3301" max="3301" width="13.85546875" style="35" customWidth="1"/>
    <col min="3302" max="3302" width="1.42578125" style="35" customWidth="1"/>
    <col min="3303" max="3303" width="6.140625" style="35" customWidth="1"/>
    <col min="3304" max="3304" width="43" style="35" customWidth="1"/>
    <col min="3305" max="3305" width="15" style="35" customWidth="1"/>
    <col min="3306" max="3306" width="0.7109375" style="35" customWidth="1"/>
    <col min="3307" max="3307" width="14.7109375" style="35" customWidth="1"/>
    <col min="3308" max="3308" width="1.28515625" style="35" customWidth="1"/>
    <col min="3309" max="3550" width="9" style="35"/>
    <col min="3551" max="3551" width="5.28515625" style="35" customWidth="1"/>
    <col min="3552" max="3552" width="34.7109375" style="35" customWidth="1"/>
    <col min="3553" max="3553" width="11.140625" style="35" customWidth="1"/>
    <col min="3554" max="3554" width="14.28515625" style="35" customWidth="1"/>
    <col min="3555" max="3555" width="1" style="35" customWidth="1"/>
    <col min="3556" max="3556" width="12.28515625" style="35" customWidth="1"/>
    <col min="3557" max="3557" width="13.85546875" style="35" customWidth="1"/>
    <col min="3558" max="3558" width="1.42578125" style="35" customWidth="1"/>
    <col min="3559" max="3559" width="6.140625" style="35" customWidth="1"/>
    <col min="3560" max="3560" width="43" style="35" customWidth="1"/>
    <col min="3561" max="3561" width="15" style="35" customWidth="1"/>
    <col min="3562" max="3562" width="0.7109375" style="35" customWidth="1"/>
    <col min="3563" max="3563" width="14.7109375" style="35" customWidth="1"/>
    <col min="3564" max="3564" width="1.28515625" style="35" customWidth="1"/>
    <col min="3565" max="3806" width="9" style="35"/>
    <col min="3807" max="3807" width="5.28515625" style="35" customWidth="1"/>
    <col min="3808" max="3808" width="34.7109375" style="35" customWidth="1"/>
    <col min="3809" max="3809" width="11.140625" style="35" customWidth="1"/>
    <col min="3810" max="3810" width="14.28515625" style="35" customWidth="1"/>
    <col min="3811" max="3811" width="1" style="35" customWidth="1"/>
    <col min="3812" max="3812" width="12.28515625" style="35" customWidth="1"/>
    <col min="3813" max="3813" width="13.85546875" style="35" customWidth="1"/>
    <col min="3814" max="3814" width="1.42578125" style="35" customWidth="1"/>
    <col min="3815" max="3815" width="6.140625" style="35" customWidth="1"/>
    <col min="3816" max="3816" width="43" style="35" customWidth="1"/>
    <col min="3817" max="3817" width="15" style="35" customWidth="1"/>
    <col min="3818" max="3818" width="0.7109375" style="35" customWidth="1"/>
    <col min="3819" max="3819" width="14.7109375" style="35" customWidth="1"/>
    <col min="3820" max="3820" width="1.28515625" style="35" customWidth="1"/>
    <col min="3821" max="4062" width="9" style="35"/>
    <col min="4063" max="4063" width="5.28515625" style="35" customWidth="1"/>
    <col min="4064" max="4064" width="34.7109375" style="35" customWidth="1"/>
    <col min="4065" max="4065" width="11.140625" style="35" customWidth="1"/>
    <col min="4066" max="4066" width="14.28515625" style="35" customWidth="1"/>
    <col min="4067" max="4067" width="1" style="35" customWidth="1"/>
    <col min="4068" max="4068" width="12.28515625" style="35" customWidth="1"/>
    <col min="4069" max="4069" width="13.85546875" style="35" customWidth="1"/>
    <col min="4070" max="4070" width="1.42578125" style="35" customWidth="1"/>
    <col min="4071" max="4071" width="6.140625" style="35" customWidth="1"/>
    <col min="4072" max="4072" width="43" style="35" customWidth="1"/>
    <col min="4073" max="4073" width="15" style="35" customWidth="1"/>
    <col min="4074" max="4074" width="0.7109375" style="35" customWidth="1"/>
    <col min="4075" max="4075" width="14.7109375" style="35" customWidth="1"/>
    <col min="4076" max="4076" width="1.28515625" style="35" customWidth="1"/>
    <col min="4077" max="4318" width="9" style="35"/>
    <col min="4319" max="4319" width="5.28515625" style="35" customWidth="1"/>
    <col min="4320" max="4320" width="34.7109375" style="35" customWidth="1"/>
    <col min="4321" max="4321" width="11.140625" style="35" customWidth="1"/>
    <col min="4322" max="4322" width="14.28515625" style="35" customWidth="1"/>
    <col min="4323" max="4323" width="1" style="35" customWidth="1"/>
    <col min="4324" max="4324" width="12.28515625" style="35" customWidth="1"/>
    <col min="4325" max="4325" width="13.85546875" style="35" customWidth="1"/>
    <col min="4326" max="4326" width="1.42578125" style="35" customWidth="1"/>
    <col min="4327" max="4327" width="6.140625" style="35" customWidth="1"/>
    <col min="4328" max="4328" width="43" style="35" customWidth="1"/>
    <col min="4329" max="4329" width="15" style="35" customWidth="1"/>
    <col min="4330" max="4330" width="0.7109375" style="35" customWidth="1"/>
    <col min="4331" max="4331" width="14.7109375" style="35" customWidth="1"/>
    <col min="4332" max="4332" width="1.28515625" style="35" customWidth="1"/>
    <col min="4333" max="4574" width="9" style="35"/>
    <col min="4575" max="4575" width="5.28515625" style="35" customWidth="1"/>
    <col min="4576" max="4576" width="34.7109375" style="35" customWidth="1"/>
    <col min="4577" max="4577" width="11.140625" style="35" customWidth="1"/>
    <col min="4578" max="4578" width="14.28515625" style="35" customWidth="1"/>
    <col min="4579" max="4579" width="1" style="35" customWidth="1"/>
    <col min="4580" max="4580" width="12.28515625" style="35" customWidth="1"/>
    <col min="4581" max="4581" width="13.85546875" style="35" customWidth="1"/>
    <col min="4582" max="4582" width="1.42578125" style="35" customWidth="1"/>
    <col min="4583" max="4583" width="6.140625" style="35" customWidth="1"/>
    <col min="4584" max="4584" width="43" style="35" customWidth="1"/>
    <col min="4585" max="4585" width="15" style="35" customWidth="1"/>
    <col min="4586" max="4586" width="0.7109375" style="35" customWidth="1"/>
    <col min="4587" max="4587" width="14.7109375" style="35" customWidth="1"/>
    <col min="4588" max="4588" width="1.28515625" style="35" customWidth="1"/>
    <col min="4589" max="4830" width="9" style="35"/>
    <col min="4831" max="4831" width="5.28515625" style="35" customWidth="1"/>
    <col min="4832" max="4832" width="34.7109375" style="35" customWidth="1"/>
    <col min="4833" max="4833" width="11.140625" style="35" customWidth="1"/>
    <col min="4834" max="4834" width="14.28515625" style="35" customWidth="1"/>
    <col min="4835" max="4835" width="1" style="35" customWidth="1"/>
    <col min="4836" max="4836" width="12.28515625" style="35" customWidth="1"/>
    <col min="4837" max="4837" width="13.85546875" style="35" customWidth="1"/>
    <col min="4838" max="4838" width="1.42578125" style="35" customWidth="1"/>
    <col min="4839" max="4839" width="6.140625" style="35" customWidth="1"/>
    <col min="4840" max="4840" width="43" style="35" customWidth="1"/>
    <col min="4841" max="4841" width="15" style="35" customWidth="1"/>
    <col min="4842" max="4842" width="0.7109375" style="35" customWidth="1"/>
    <col min="4843" max="4843" width="14.7109375" style="35" customWidth="1"/>
    <col min="4844" max="4844" width="1.28515625" style="35" customWidth="1"/>
    <col min="4845" max="5086" width="9" style="35"/>
    <col min="5087" max="5087" width="5.28515625" style="35" customWidth="1"/>
    <col min="5088" max="5088" width="34.7109375" style="35" customWidth="1"/>
    <col min="5089" max="5089" width="11.140625" style="35" customWidth="1"/>
    <col min="5090" max="5090" width="14.28515625" style="35" customWidth="1"/>
    <col min="5091" max="5091" width="1" style="35" customWidth="1"/>
    <col min="5092" max="5092" width="12.28515625" style="35" customWidth="1"/>
    <col min="5093" max="5093" width="13.85546875" style="35" customWidth="1"/>
    <col min="5094" max="5094" width="1.42578125" style="35" customWidth="1"/>
    <col min="5095" max="5095" width="6.140625" style="35" customWidth="1"/>
    <col min="5096" max="5096" width="43" style="35" customWidth="1"/>
    <col min="5097" max="5097" width="15" style="35" customWidth="1"/>
    <col min="5098" max="5098" width="0.7109375" style="35" customWidth="1"/>
    <col min="5099" max="5099" width="14.7109375" style="35" customWidth="1"/>
    <col min="5100" max="5100" width="1.28515625" style="35" customWidth="1"/>
    <col min="5101" max="5342" width="9" style="35"/>
    <col min="5343" max="5343" width="5.28515625" style="35" customWidth="1"/>
    <col min="5344" max="5344" width="34.7109375" style="35" customWidth="1"/>
    <col min="5345" max="5345" width="11.140625" style="35" customWidth="1"/>
    <col min="5346" max="5346" width="14.28515625" style="35" customWidth="1"/>
    <col min="5347" max="5347" width="1" style="35" customWidth="1"/>
    <col min="5348" max="5348" width="12.28515625" style="35" customWidth="1"/>
    <col min="5349" max="5349" width="13.85546875" style="35" customWidth="1"/>
    <col min="5350" max="5350" width="1.42578125" style="35" customWidth="1"/>
    <col min="5351" max="5351" width="6.140625" style="35" customWidth="1"/>
    <col min="5352" max="5352" width="43" style="35" customWidth="1"/>
    <col min="5353" max="5353" width="15" style="35" customWidth="1"/>
    <col min="5354" max="5354" width="0.7109375" style="35" customWidth="1"/>
    <col min="5355" max="5355" width="14.7109375" style="35" customWidth="1"/>
    <col min="5356" max="5356" width="1.28515625" style="35" customWidth="1"/>
    <col min="5357" max="5598" width="9" style="35"/>
    <col min="5599" max="5599" width="5.28515625" style="35" customWidth="1"/>
    <col min="5600" max="5600" width="34.7109375" style="35" customWidth="1"/>
    <col min="5601" max="5601" width="11.140625" style="35" customWidth="1"/>
    <col min="5602" max="5602" width="14.28515625" style="35" customWidth="1"/>
    <col min="5603" max="5603" width="1" style="35" customWidth="1"/>
    <col min="5604" max="5604" width="12.28515625" style="35" customWidth="1"/>
    <col min="5605" max="5605" width="13.85546875" style="35" customWidth="1"/>
    <col min="5606" max="5606" width="1.42578125" style="35" customWidth="1"/>
    <col min="5607" max="5607" width="6.140625" style="35" customWidth="1"/>
    <col min="5608" max="5608" width="43" style="35" customWidth="1"/>
    <col min="5609" max="5609" width="15" style="35" customWidth="1"/>
    <col min="5610" max="5610" width="0.7109375" style="35" customWidth="1"/>
    <col min="5611" max="5611" width="14.7109375" style="35" customWidth="1"/>
    <col min="5612" max="5612" width="1.28515625" style="35" customWidth="1"/>
    <col min="5613" max="5854" width="9" style="35"/>
    <col min="5855" max="5855" width="5.28515625" style="35" customWidth="1"/>
    <col min="5856" max="5856" width="34.7109375" style="35" customWidth="1"/>
    <col min="5857" max="5857" width="11.140625" style="35" customWidth="1"/>
    <col min="5858" max="5858" width="14.28515625" style="35" customWidth="1"/>
    <col min="5859" max="5859" width="1" style="35" customWidth="1"/>
    <col min="5860" max="5860" width="12.28515625" style="35" customWidth="1"/>
    <col min="5861" max="5861" width="13.85546875" style="35" customWidth="1"/>
    <col min="5862" max="5862" width="1.42578125" style="35" customWidth="1"/>
    <col min="5863" max="5863" width="6.140625" style="35" customWidth="1"/>
    <col min="5864" max="5864" width="43" style="35" customWidth="1"/>
    <col min="5865" max="5865" width="15" style="35" customWidth="1"/>
    <col min="5866" max="5866" width="0.7109375" style="35" customWidth="1"/>
    <col min="5867" max="5867" width="14.7109375" style="35" customWidth="1"/>
    <col min="5868" max="5868" width="1.28515625" style="35" customWidth="1"/>
    <col min="5869" max="6110" width="9" style="35"/>
    <col min="6111" max="6111" width="5.28515625" style="35" customWidth="1"/>
    <col min="6112" max="6112" width="34.7109375" style="35" customWidth="1"/>
    <col min="6113" max="6113" width="11.140625" style="35" customWidth="1"/>
    <col min="6114" max="6114" width="14.28515625" style="35" customWidth="1"/>
    <col min="6115" max="6115" width="1" style="35" customWidth="1"/>
    <col min="6116" max="6116" width="12.28515625" style="35" customWidth="1"/>
    <col min="6117" max="6117" width="13.85546875" style="35" customWidth="1"/>
    <col min="6118" max="6118" width="1.42578125" style="35" customWidth="1"/>
    <col min="6119" max="6119" width="6.140625" style="35" customWidth="1"/>
    <col min="6120" max="6120" width="43" style="35" customWidth="1"/>
    <col min="6121" max="6121" width="15" style="35" customWidth="1"/>
    <col min="6122" max="6122" width="0.7109375" style="35" customWidth="1"/>
    <col min="6123" max="6123" width="14.7109375" style="35" customWidth="1"/>
    <col min="6124" max="6124" width="1.28515625" style="35" customWidth="1"/>
    <col min="6125" max="6366" width="9" style="35"/>
    <col min="6367" max="6367" width="5.28515625" style="35" customWidth="1"/>
    <col min="6368" max="6368" width="34.7109375" style="35" customWidth="1"/>
    <col min="6369" max="6369" width="11.140625" style="35" customWidth="1"/>
    <col min="6370" max="6370" width="14.28515625" style="35" customWidth="1"/>
    <col min="6371" max="6371" width="1" style="35" customWidth="1"/>
    <col min="6372" max="6372" width="12.28515625" style="35" customWidth="1"/>
    <col min="6373" max="6373" width="13.85546875" style="35" customWidth="1"/>
    <col min="6374" max="6374" width="1.42578125" style="35" customWidth="1"/>
    <col min="6375" max="6375" width="6.140625" style="35" customWidth="1"/>
    <col min="6376" max="6376" width="43" style="35" customWidth="1"/>
    <col min="6377" max="6377" width="15" style="35" customWidth="1"/>
    <col min="6378" max="6378" width="0.7109375" style="35" customWidth="1"/>
    <col min="6379" max="6379" width="14.7109375" style="35" customWidth="1"/>
    <col min="6380" max="6380" width="1.28515625" style="35" customWidth="1"/>
    <col min="6381" max="6622" width="9" style="35"/>
    <col min="6623" max="6623" width="5.28515625" style="35" customWidth="1"/>
    <col min="6624" max="6624" width="34.7109375" style="35" customWidth="1"/>
    <col min="6625" max="6625" width="11.140625" style="35" customWidth="1"/>
    <col min="6626" max="6626" width="14.28515625" style="35" customWidth="1"/>
    <col min="6627" max="6627" width="1" style="35" customWidth="1"/>
    <col min="6628" max="6628" width="12.28515625" style="35" customWidth="1"/>
    <col min="6629" max="6629" width="13.85546875" style="35" customWidth="1"/>
    <col min="6630" max="6630" width="1.42578125" style="35" customWidth="1"/>
    <col min="6631" max="6631" width="6.140625" style="35" customWidth="1"/>
    <col min="6632" max="6632" width="43" style="35" customWidth="1"/>
    <col min="6633" max="6633" width="15" style="35" customWidth="1"/>
    <col min="6634" max="6634" width="0.7109375" style="35" customWidth="1"/>
    <col min="6635" max="6635" width="14.7109375" style="35" customWidth="1"/>
    <col min="6636" max="6636" width="1.28515625" style="35" customWidth="1"/>
    <col min="6637" max="6878" width="9" style="35"/>
    <col min="6879" max="6879" width="5.28515625" style="35" customWidth="1"/>
    <col min="6880" max="6880" width="34.7109375" style="35" customWidth="1"/>
    <col min="6881" max="6881" width="11.140625" style="35" customWidth="1"/>
    <col min="6882" max="6882" width="14.28515625" style="35" customWidth="1"/>
    <col min="6883" max="6883" width="1" style="35" customWidth="1"/>
    <col min="6884" max="6884" width="12.28515625" style="35" customWidth="1"/>
    <col min="6885" max="6885" width="13.85546875" style="35" customWidth="1"/>
    <col min="6886" max="6886" width="1.42578125" style="35" customWidth="1"/>
    <col min="6887" max="6887" width="6.140625" style="35" customWidth="1"/>
    <col min="6888" max="6888" width="43" style="35" customWidth="1"/>
    <col min="6889" max="6889" width="15" style="35" customWidth="1"/>
    <col min="6890" max="6890" width="0.7109375" style="35" customWidth="1"/>
    <col min="6891" max="6891" width="14.7109375" style="35" customWidth="1"/>
    <col min="6892" max="6892" width="1.28515625" style="35" customWidth="1"/>
    <col min="6893" max="7134" width="9" style="35"/>
    <col min="7135" max="7135" width="5.28515625" style="35" customWidth="1"/>
    <col min="7136" max="7136" width="34.7109375" style="35" customWidth="1"/>
    <col min="7137" max="7137" width="11.140625" style="35" customWidth="1"/>
    <col min="7138" max="7138" width="14.28515625" style="35" customWidth="1"/>
    <col min="7139" max="7139" width="1" style="35" customWidth="1"/>
    <col min="7140" max="7140" width="12.28515625" style="35" customWidth="1"/>
    <col min="7141" max="7141" width="13.85546875" style="35" customWidth="1"/>
    <col min="7142" max="7142" width="1.42578125" style="35" customWidth="1"/>
    <col min="7143" max="7143" width="6.140625" style="35" customWidth="1"/>
    <col min="7144" max="7144" width="43" style="35" customWidth="1"/>
    <col min="7145" max="7145" width="15" style="35" customWidth="1"/>
    <col min="7146" max="7146" width="0.7109375" style="35" customWidth="1"/>
    <col min="7147" max="7147" width="14.7109375" style="35" customWidth="1"/>
    <col min="7148" max="7148" width="1.28515625" style="35" customWidth="1"/>
    <col min="7149" max="7390" width="9" style="35"/>
    <col min="7391" max="7391" width="5.28515625" style="35" customWidth="1"/>
    <col min="7392" max="7392" width="34.7109375" style="35" customWidth="1"/>
    <col min="7393" max="7393" width="11.140625" style="35" customWidth="1"/>
    <col min="7394" max="7394" width="14.28515625" style="35" customWidth="1"/>
    <col min="7395" max="7395" width="1" style="35" customWidth="1"/>
    <col min="7396" max="7396" width="12.28515625" style="35" customWidth="1"/>
    <col min="7397" max="7397" width="13.85546875" style="35" customWidth="1"/>
    <col min="7398" max="7398" width="1.42578125" style="35" customWidth="1"/>
    <col min="7399" max="7399" width="6.140625" style="35" customWidth="1"/>
    <col min="7400" max="7400" width="43" style="35" customWidth="1"/>
    <col min="7401" max="7401" width="15" style="35" customWidth="1"/>
    <col min="7402" max="7402" width="0.7109375" style="35" customWidth="1"/>
    <col min="7403" max="7403" width="14.7109375" style="35" customWidth="1"/>
    <col min="7404" max="7404" width="1.28515625" style="35" customWidth="1"/>
    <col min="7405" max="7646" width="9" style="35"/>
    <col min="7647" max="7647" width="5.28515625" style="35" customWidth="1"/>
    <col min="7648" max="7648" width="34.7109375" style="35" customWidth="1"/>
    <col min="7649" max="7649" width="11.140625" style="35" customWidth="1"/>
    <col min="7650" max="7650" width="14.28515625" style="35" customWidth="1"/>
    <col min="7651" max="7651" width="1" style="35" customWidth="1"/>
    <col min="7652" max="7652" width="12.28515625" style="35" customWidth="1"/>
    <col min="7653" max="7653" width="13.85546875" style="35" customWidth="1"/>
    <col min="7654" max="7654" width="1.42578125" style="35" customWidth="1"/>
    <col min="7655" max="7655" width="6.140625" style="35" customWidth="1"/>
    <col min="7656" max="7656" width="43" style="35" customWidth="1"/>
    <col min="7657" max="7657" width="15" style="35" customWidth="1"/>
    <col min="7658" max="7658" width="0.7109375" style="35" customWidth="1"/>
    <col min="7659" max="7659" width="14.7109375" style="35" customWidth="1"/>
    <col min="7660" max="7660" width="1.28515625" style="35" customWidth="1"/>
    <col min="7661" max="7902" width="9" style="35"/>
    <col min="7903" max="7903" width="5.28515625" style="35" customWidth="1"/>
    <col min="7904" max="7904" width="34.7109375" style="35" customWidth="1"/>
    <col min="7905" max="7905" width="11.140625" style="35" customWidth="1"/>
    <col min="7906" max="7906" width="14.28515625" style="35" customWidth="1"/>
    <col min="7907" max="7907" width="1" style="35" customWidth="1"/>
    <col min="7908" max="7908" width="12.28515625" style="35" customWidth="1"/>
    <col min="7909" max="7909" width="13.85546875" style="35" customWidth="1"/>
    <col min="7910" max="7910" width="1.42578125" style="35" customWidth="1"/>
    <col min="7911" max="7911" width="6.140625" style="35" customWidth="1"/>
    <col min="7912" max="7912" width="43" style="35" customWidth="1"/>
    <col min="7913" max="7913" width="15" style="35" customWidth="1"/>
    <col min="7914" max="7914" width="0.7109375" style="35" customWidth="1"/>
    <col min="7915" max="7915" width="14.7109375" style="35" customWidth="1"/>
    <col min="7916" max="7916" width="1.28515625" style="35" customWidth="1"/>
    <col min="7917" max="8158" width="9" style="35"/>
    <col min="8159" max="8159" width="5.28515625" style="35" customWidth="1"/>
    <col min="8160" max="8160" width="34.7109375" style="35" customWidth="1"/>
    <col min="8161" max="8161" width="11.140625" style="35" customWidth="1"/>
    <col min="8162" max="8162" width="14.28515625" style="35" customWidth="1"/>
    <col min="8163" max="8163" width="1" style="35" customWidth="1"/>
    <col min="8164" max="8164" width="12.28515625" style="35" customWidth="1"/>
    <col min="8165" max="8165" width="13.85546875" style="35" customWidth="1"/>
    <col min="8166" max="8166" width="1.42578125" style="35" customWidth="1"/>
    <col min="8167" max="8167" width="6.140625" style="35" customWidth="1"/>
    <col min="8168" max="8168" width="43" style="35" customWidth="1"/>
    <col min="8169" max="8169" width="15" style="35" customWidth="1"/>
    <col min="8170" max="8170" width="0.7109375" style="35" customWidth="1"/>
    <col min="8171" max="8171" width="14.7109375" style="35" customWidth="1"/>
    <col min="8172" max="8172" width="1.28515625" style="35" customWidth="1"/>
    <col min="8173" max="8414" width="9" style="35"/>
    <col min="8415" max="8415" width="5.28515625" style="35" customWidth="1"/>
    <col min="8416" max="8416" width="34.7109375" style="35" customWidth="1"/>
    <col min="8417" max="8417" width="11.140625" style="35" customWidth="1"/>
    <col min="8418" max="8418" width="14.28515625" style="35" customWidth="1"/>
    <col min="8419" max="8419" width="1" style="35" customWidth="1"/>
    <col min="8420" max="8420" width="12.28515625" style="35" customWidth="1"/>
    <col min="8421" max="8421" width="13.85546875" style="35" customWidth="1"/>
    <col min="8422" max="8422" width="1.42578125" style="35" customWidth="1"/>
    <col min="8423" max="8423" width="6.140625" style="35" customWidth="1"/>
    <col min="8424" max="8424" width="43" style="35" customWidth="1"/>
    <col min="8425" max="8425" width="15" style="35" customWidth="1"/>
    <col min="8426" max="8426" width="0.7109375" style="35" customWidth="1"/>
    <col min="8427" max="8427" width="14.7109375" style="35" customWidth="1"/>
    <col min="8428" max="8428" width="1.28515625" style="35" customWidth="1"/>
    <col min="8429" max="8670" width="9" style="35"/>
    <col min="8671" max="8671" width="5.28515625" style="35" customWidth="1"/>
    <col min="8672" max="8672" width="34.7109375" style="35" customWidth="1"/>
    <col min="8673" max="8673" width="11.140625" style="35" customWidth="1"/>
    <col min="8674" max="8674" width="14.28515625" style="35" customWidth="1"/>
    <col min="8675" max="8675" width="1" style="35" customWidth="1"/>
    <col min="8676" max="8676" width="12.28515625" style="35" customWidth="1"/>
    <col min="8677" max="8677" width="13.85546875" style="35" customWidth="1"/>
    <col min="8678" max="8678" width="1.42578125" style="35" customWidth="1"/>
    <col min="8679" max="8679" width="6.140625" style="35" customWidth="1"/>
    <col min="8680" max="8680" width="43" style="35" customWidth="1"/>
    <col min="8681" max="8681" width="15" style="35" customWidth="1"/>
    <col min="8682" max="8682" width="0.7109375" style="35" customWidth="1"/>
    <col min="8683" max="8683" width="14.7109375" style="35" customWidth="1"/>
    <col min="8684" max="8684" width="1.28515625" style="35" customWidth="1"/>
    <col min="8685" max="8926" width="9" style="35"/>
    <col min="8927" max="8927" width="5.28515625" style="35" customWidth="1"/>
    <col min="8928" max="8928" width="34.7109375" style="35" customWidth="1"/>
    <col min="8929" max="8929" width="11.140625" style="35" customWidth="1"/>
    <col min="8930" max="8930" width="14.28515625" style="35" customWidth="1"/>
    <col min="8931" max="8931" width="1" style="35" customWidth="1"/>
    <col min="8932" max="8932" width="12.28515625" style="35" customWidth="1"/>
    <col min="8933" max="8933" width="13.85546875" style="35" customWidth="1"/>
    <col min="8934" max="8934" width="1.42578125" style="35" customWidth="1"/>
    <col min="8935" max="8935" width="6.140625" style="35" customWidth="1"/>
    <col min="8936" max="8936" width="43" style="35" customWidth="1"/>
    <col min="8937" max="8937" width="15" style="35" customWidth="1"/>
    <col min="8938" max="8938" width="0.7109375" style="35" customWidth="1"/>
    <col min="8939" max="8939" width="14.7109375" style="35" customWidth="1"/>
    <col min="8940" max="8940" width="1.28515625" style="35" customWidth="1"/>
    <col min="8941" max="9182" width="9" style="35"/>
    <col min="9183" max="9183" width="5.28515625" style="35" customWidth="1"/>
    <col min="9184" max="9184" width="34.7109375" style="35" customWidth="1"/>
    <col min="9185" max="9185" width="11.140625" style="35" customWidth="1"/>
    <col min="9186" max="9186" width="14.28515625" style="35" customWidth="1"/>
    <col min="9187" max="9187" width="1" style="35" customWidth="1"/>
    <col min="9188" max="9188" width="12.28515625" style="35" customWidth="1"/>
    <col min="9189" max="9189" width="13.85546875" style="35" customWidth="1"/>
    <col min="9190" max="9190" width="1.42578125" style="35" customWidth="1"/>
    <col min="9191" max="9191" width="6.140625" style="35" customWidth="1"/>
    <col min="9192" max="9192" width="43" style="35" customWidth="1"/>
    <col min="9193" max="9193" width="15" style="35" customWidth="1"/>
    <col min="9194" max="9194" width="0.7109375" style="35" customWidth="1"/>
    <col min="9195" max="9195" width="14.7109375" style="35" customWidth="1"/>
    <col min="9196" max="9196" width="1.28515625" style="35" customWidth="1"/>
    <col min="9197" max="9438" width="9" style="35"/>
    <col min="9439" max="9439" width="5.28515625" style="35" customWidth="1"/>
    <col min="9440" max="9440" width="34.7109375" style="35" customWidth="1"/>
    <col min="9441" max="9441" width="11.140625" style="35" customWidth="1"/>
    <col min="9442" max="9442" width="14.28515625" style="35" customWidth="1"/>
    <col min="9443" max="9443" width="1" style="35" customWidth="1"/>
    <col min="9444" max="9444" width="12.28515625" style="35" customWidth="1"/>
    <col min="9445" max="9445" width="13.85546875" style="35" customWidth="1"/>
    <col min="9446" max="9446" width="1.42578125" style="35" customWidth="1"/>
    <col min="9447" max="9447" width="6.140625" style="35" customWidth="1"/>
    <col min="9448" max="9448" width="43" style="35" customWidth="1"/>
    <col min="9449" max="9449" width="15" style="35" customWidth="1"/>
    <col min="9450" max="9450" width="0.7109375" style="35" customWidth="1"/>
    <col min="9451" max="9451" width="14.7109375" style="35" customWidth="1"/>
    <col min="9452" max="9452" width="1.28515625" style="35" customWidth="1"/>
    <col min="9453" max="9694" width="9" style="35"/>
    <col min="9695" max="9695" width="5.28515625" style="35" customWidth="1"/>
    <col min="9696" max="9696" width="34.7109375" style="35" customWidth="1"/>
    <col min="9697" max="9697" width="11.140625" style="35" customWidth="1"/>
    <col min="9698" max="9698" width="14.28515625" style="35" customWidth="1"/>
    <col min="9699" max="9699" width="1" style="35" customWidth="1"/>
    <col min="9700" max="9700" width="12.28515625" style="35" customWidth="1"/>
    <col min="9701" max="9701" width="13.85546875" style="35" customWidth="1"/>
    <col min="9702" max="9702" width="1.42578125" style="35" customWidth="1"/>
    <col min="9703" max="9703" width="6.140625" style="35" customWidth="1"/>
    <col min="9704" max="9704" width="43" style="35" customWidth="1"/>
    <col min="9705" max="9705" width="15" style="35" customWidth="1"/>
    <col min="9706" max="9706" width="0.7109375" style="35" customWidth="1"/>
    <col min="9707" max="9707" width="14.7109375" style="35" customWidth="1"/>
    <col min="9708" max="9708" width="1.28515625" style="35" customWidth="1"/>
    <col min="9709" max="9950" width="9" style="35"/>
    <col min="9951" max="9951" width="5.28515625" style="35" customWidth="1"/>
    <col min="9952" max="9952" width="34.7109375" style="35" customWidth="1"/>
    <col min="9953" max="9953" width="11.140625" style="35" customWidth="1"/>
    <col min="9954" max="9954" width="14.28515625" style="35" customWidth="1"/>
    <col min="9955" max="9955" width="1" style="35" customWidth="1"/>
    <col min="9956" max="9956" width="12.28515625" style="35" customWidth="1"/>
    <col min="9957" max="9957" width="13.85546875" style="35" customWidth="1"/>
    <col min="9958" max="9958" width="1.42578125" style="35" customWidth="1"/>
    <col min="9959" max="9959" width="6.140625" style="35" customWidth="1"/>
    <col min="9960" max="9960" width="43" style="35" customWidth="1"/>
    <col min="9961" max="9961" width="15" style="35" customWidth="1"/>
    <col min="9962" max="9962" width="0.7109375" style="35" customWidth="1"/>
    <col min="9963" max="9963" width="14.7109375" style="35" customWidth="1"/>
    <col min="9964" max="9964" width="1.28515625" style="35" customWidth="1"/>
    <col min="9965" max="10206" width="9" style="35"/>
    <col min="10207" max="10207" width="5.28515625" style="35" customWidth="1"/>
    <col min="10208" max="10208" width="34.7109375" style="35" customWidth="1"/>
    <col min="10209" max="10209" width="11.140625" style="35" customWidth="1"/>
    <col min="10210" max="10210" width="14.28515625" style="35" customWidth="1"/>
    <col min="10211" max="10211" width="1" style="35" customWidth="1"/>
    <col min="10212" max="10212" width="12.28515625" style="35" customWidth="1"/>
    <col min="10213" max="10213" width="13.85546875" style="35" customWidth="1"/>
    <col min="10214" max="10214" width="1.42578125" style="35" customWidth="1"/>
    <col min="10215" max="10215" width="6.140625" style="35" customWidth="1"/>
    <col min="10216" max="10216" width="43" style="35" customWidth="1"/>
    <col min="10217" max="10217" width="15" style="35" customWidth="1"/>
    <col min="10218" max="10218" width="0.7109375" style="35" customWidth="1"/>
    <col min="10219" max="10219" width="14.7109375" style="35" customWidth="1"/>
    <col min="10220" max="10220" width="1.28515625" style="35" customWidth="1"/>
    <col min="10221" max="10462" width="9" style="35"/>
    <col min="10463" max="10463" width="5.28515625" style="35" customWidth="1"/>
    <col min="10464" max="10464" width="34.7109375" style="35" customWidth="1"/>
    <col min="10465" max="10465" width="11.140625" style="35" customWidth="1"/>
    <col min="10466" max="10466" width="14.28515625" style="35" customWidth="1"/>
    <col min="10467" max="10467" width="1" style="35" customWidth="1"/>
    <col min="10468" max="10468" width="12.28515625" style="35" customWidth="1"/>
    <col min="10469" max="10469" width="13.85546875" style="35" customWidth="1"/>
    <col min="10470" max="10470" width="1.42578125" style="35" customWidth="1"/>
    <col min="10471" max="10471" width="6.140625" style="35" customWidth="1"/>
    <col min="10472" max="10472" width="43" style="35" customWidth="1"/>
    <col min="10473" max="10473" width="15" style="35" customWidth="1"/>
    <col min="10474" max="10474" width="0.7109375" style="35" customWidth="1"/>
    <col min="10475" max="10475" width="14.7109375" style="35" customWidth="1"/>
    <col min="10476" max="10476" width="1.28515625" style="35" customWidth="1"/>
    <col min="10477" max="10718" width="9" style="35"/>
    <col min="10719" max="10719" width="5.28515625" style="35" customWidth="1"/>
    <col min="10720" max="10720" width="34.7109375" style="35" customWidth="1"/>
    <col min="10721" max="10721" width="11.140625" style="35" customWidth="1"/>
    <col min="10722" max="10722" width="14.28515625" style="35" customWidth="1"/>
    <col min="10723" max="10723" width="1" style="35" customWidth="1"/>
    <col min="10724" max="10724" width="12.28515625" style="35" customWidth="1"/>
    <col min="10725" max="10725" width="13.85546875" style="35" customWidth="1"/>
    <col min="10726" max="10726" width="1.42578125" style="35" customWidth="1"/>
    <col min="10727" max="10727" width="6.140625" style="35" customWidth="1"/>
    <col min="10728" max="10728" width="43" style="35" customWidth="1"/>
    <col min="10729" max="10729" width="15" style="35" customWidth="1"/>
    <col min="10730" max="10730" width="0.7109375" style="35" customWidth="1"/>
    <col min="10731" max="10731" width="14.7109375" style="35" customWidth="1"/>
    <col min="10732" max="10732" width="1.28515625" style="35" customWidth="1"/>
    <col min="10733" max="10974" width="9" style="35"/>
    <col min="10975" max="10975" width="5.28515625" style="35" customWidth="1"/>
    <col min="10976" max="10976" width="34.7109375" style="35" customWidth="1"/>
    <col min="10977" max="10977" width="11.140625" style="35" customWidth="1"/>
    <col min="10978" max="10978" width="14.28515625" style="35" customWidth="1"/>
    <col min="10979" max="10979" width="1" style="35" customWidth="1"/>
    <col min="10980" max="10980" width="12.28515625" style="35" customWidth="1"/>
    <col min="10981" max="10981" width="13.85546875" style="35" customWidth="1"/>
    <col min="10982" max="10982" width="1.42578125" style="35" customWidth="1"/>
    <col min="10983" max="10983" width="6.140625" style="35" customWidth="1"/>
    <col min="10984" max="10984" width="43" style="35" customWidth="1"/>
    <col min="10985" max="10985" width="15" style="35" customWidth="1"/>
    <col min="10986" max="10986" width="0.7109375" style="35" customWidth="1"/>
    <col min="10987" max="10987" width="14.7109375" style="35" customWidth="1"/>
    <col min="10988" max="10988" width="1.28515625" style="35" customWidth="1"/>
    <col min="10989" max="11230" width="9" style="35"/>
    <col min="11231" max="11231" width="5.28515625" style="35" customWidth="1"/>
    <col min="11232" max="11232" width="34.7109375" style="35" customWidth="1"/>
    <col min="11233" max="11233" width="11.140625" style="35" customWidth="1"/>
    <col min="11234" max="11234" width="14.28515625" style="35" customWidth="1"/>
    <col min="11235" max="11235" width="1" style="35" customWidth="1"/>
    <col min="11236" max="11236" width="12.28515625" style="35" customWidth="1"/>
    <col min="11237" max="11237" width="13.85546875" style="35" customWidth="1"/>
    <col min="11238" max="11238" width="1.42578125" style="35" customWidth="1"/>
    <col min="11239" max="11239" width="6.140625" style="35" customWidth="1"/>
    <col min="11240" max="11240" width="43" style="35" customWidth="1"/>
    <col min="11241" max="11241" width="15" style="35" customWidth="1"/>
    <col min="11242" max="11242" width="0.7109375" style="35" customWidth="1"/>
    <col min="11243" max="11243" width="14.7109375" style="35" customWidth="1"/>
    <col min="11244" max="11244" width="1.28515625" style="35" customWidth="1"/>
    <col min="11245" max="11486" width="9" style="35"/>
    <col min="11487" max="11487" width="5.28515625" style="35" customWidth="1"/>
    <col min="11488" max="11488" width="34.7109375" style="35" customWidth="1"/>
    <col min="11489" max="11489" width="11.140625" style="35" customWidth="1"/>
    <col min="11490" max="11490" width="14.28515625" style="35" customWidth="1"/>
    <col min="11491" max="11491" width="1" style="35" customWidth="1"/>
    <col min="11492" max="11492" width="12.28515625" style="35" customWidth="1"/>
    <col min="11493" max="11493" width="13.85546875" style="35" customWidth="1"/>
    <col min="11494" max="11494" width="1.42578125" style="35" customWidth="1"/>
    <col min="11495" max="11495" width="6.140625" style="35" customWidth="1"/>
    <col min="11496" max="11496" width="43" style="35" customWidth="1"/>
    <col min="11497" max="11497" width="15" style="35" customWidth="1"/>
    <col min="11498" max="11498" width="0.7109375" style="35" customWidth="1"/>
    <col min="11499" max="11499" width="14.7109375" style="35" customWidth="1"/>
    <col min="11500" max="11500" width="1.28515625" style="35" customWidth="1"/>
    <col min="11501" max="11742" width="9" style="35"/>
    <col min="11743" max="11743" width="5.28515625" style="35" customWidth="1"/>
    <col min="11744" max="11744" width="34.7109375" style="35" customWidth="1"/>
    <col min="11745" max="11745" width="11.140625" style="35" customWidth="1"/>
    <col min="11746" max="11746" width="14.28515625" style="35" customWidth="1"/>
    <col min="11747" max="11747" width="1" style="35" customWidth="1"/>
    <col min="11748" max="11748" width="12.28515625" style="35" customWidth="1"/>
    <col min="11749" max="11749" width="13.85546875" style="35" customWidth="1"/>
    <col min="11750" max="11750" width="1.42578125" style="35" customWidth="1"/>
    <col min="11751" max="11751" width="6.140625" style="35" customWidth="1"/>
    <col min="11752" max="11752" width="43" style="35" customWidth="1"/>
    <col min="11753" max="11753" width="15" style="35" customWidth="1"/>
    <col min="11754" max="11754" width="0.7109375" style="35" customWidth="1"/>
    <col min="11755" max="11755" width="14.7109375" style="35" customWidth="1"/>
    <col min="11756" max="11756" width="1.28515625" style="35" customWidth="1"/>
    <col min="11757" max="11998" width="9" style="35"/>
    <col min="11999" max="11999" width="5.28515625" style="35" customWidth="1"/>
    <col min="12000" max="12000" width="34.7109375" style="35" customWidth="1"/>
    <col min="12001" max="12001" width="11.140625" style="35" customWidth="1"/>
    <col min="12002" max="12002" width="14.28515625" style="35" customWidth="1"/>
    <col min="12003" max="12003" width="1" style="35" customWidth="1"/>
    <col min="12004" max="12004" width="12.28515625" style="35" customWidth="1"/>
    <col min="12005" max="12005" width="13.85546875" style="35" customWidth="1"/>
    <col min="12006" max="12006" width="1.42578125" style="35" customWidth="1"/>
    <col min="12007" max="12007" width="6.140625" style="35" customWidth="1"/>
    <col min="12008" max="12008" width="43" style="35" customWidth="1"/>
    <col min="12009" max="12009" width="15" style="35" customWidth="1"/>
    <col min="12010" max="12010" width="0.7109375" style="35" customWidth="1"/>
    <col min="12011" max="12011" width="14.7109375" style="35" customWidth="1"/>
    <col min="12012" max="12012" width="1.28515625" style="35" customWidth="1"/>
    <col min="12013" max="12254" width="9" style="35"/>
    <col min="12255" max="12255" width="5.28515625" style="35" customWidth="1"/>
    <col min="12256" max="12256" width="34.7109375" style="35" customWidth="1"/>
    <col min="12257" max="12257" width="11.140625" style="35" customWidth="1"/>
    <col min="12258" max="12258" width="14.28515625" style="35" customWidth="1"/>
    <col min="12259" max="12259" width="1" style="35" customWidth="1"/>
    <col min="12260" max="12260" width="12.28515625" style="35" customWidth="1"/>
    <col min="12261" max="12261" width="13.85546875" style="35" customWidth="1"/>
    <col min="12262" max="12262" width="1.42578125" style="35" customWidth="1"/>
    <col min="12263" max="12263" width="6.140625" style="35" customWidth="1"/>
    <col min="12264" max="12264" width="43" style="35" customWidth="1"/>
    <col min="12265" max="12265" width="15" style="35" customWidth="1"/>
    <col min="12266" max="12266" width="0.7109375" style="35" customWidth="1"/>
    <col min="12267" max="12267" width="14.7109375" style="35" customWidth="1"/>
    <col min="12268" max="12268" width="1.28515625" style="35" customWidth="1"/>
    <col min="12269" max="12510" width="9" style="35"/>
    <col min="12511" max="12511" width="5.28515625" style="35" customWidth="1"/>
    <col min="12512" max="12512" width="34.7109375" style="35" customWidth="1"/>
    <col min="12513" max="12513" width="11.140625" style="35" customWidth="1"/>
    <col min="12514" max="12514" width="14.28515625" style="35" customWidth="1"/>
    <col min="12515" max="12515" width="1" style="35" customWidth="1"/>
    <col min="12516" max="12516" width="12.28515625" style="35" customWidth="1"/>
    <col min="12517" max="12517" width="13.85546875" style="35" customWidth="1"/>
    <col min="12518" max="12518" width="1.42578125" style="35" customWidth="1"/>
    <col min="12519" max="12519" width="6.140625" style="35" customWidth="1"/>
    <col min="12520" max="12520" width="43" style="35" customWidth="1"/>
    <col min="12521" max="12521" width="15" style="35" customWidth="1"/>
    <col min="12522" max="12522" width="0.7109375" style="35" customWidth="1"/>
    <col min="12523" max="12523" width="14.7109375" style="35" customWidth="1"/>
    <col min="12524" max="12524" width="1.28515625" style="35" customWidth="1"/>
    <col min="12525" max="12766" width="9" style="35"/>
    <col min="12767" max="12767" width="5.28515625" style="35" customWidth="1"/>
    <col min="12768" max="12768" width="34.7109375" style="35" customWidth="1"/>
    <col min="12769" max="12769" width="11.140625" style="35" customWidth="1"/>
    <col min="12770" max="12770" width="14.28515625" style="35" customWidth="1"/>
    <col min="12771" max="12771" width="1" style="35" customWidth="1"/>
    <col min="12772" max="12772" width="12.28515625" style="35" customWidth="1"/>
    <col min="12773" max="12773" width="13.85546875" style="35" customWidth="1"/>
    <col min="12774" max="12774" width="1.42578125" style="35" customWidth="1"/>
    <col min="12775" max="12775" width="6.140625" style="35" customWidth="1"/>
    <col min="12776" max="12776" width="43" style="35" customWidth="1"/>
    <col min="12777" max="12777" width="15" style="35" customWidth="1"/>
    <col min="12778" max="12778" width="0.7109375" style="35" customWidth="1"/>
    <col min="12779" max="12779" width="14.7109375" style="35" customWidth="1"/>
    <col min="12780" max="12780" width="1.28515625" style="35" customWidth="1"/>
    <col min="12781" max="13022" width="9" style="35"/>
    <col min="13023" max="13023" width="5.28515625" style="35" customWidth="1"/>
    <col min="13024" max="13024" width="34.7109375" style="35" customWidth="1"/>
    <col min="13025" max="13025" width="11.140625" style="35" customWidth="1"/>
    <col min="13026" max="13026" width="14.28515625" style="35" customWidth="1"/>
    <col min="13027" max="13027" width="1" style="35" customWidth="1"/>
    <col min="13028" max="13028" width="12.28515625" style="35" customWidth="1"/>
    <col min="13029" max="13029" width="13.85546875" style="35" customWidth="1"/>
    <col min="13030" max="13030" width="1.42578125" style="35" customWidth="1"/>
    <col min="13031" max="13031" width="6.140625" style="35" customWidth="1"/>
    <col min="13032" max="13032" width="43" style="35" customWidth="1"/>
    <col min="13033" max="13033" width="15" style="35" customWidth="1"/>
    <col min="13034" max="13034" width="0.7109375" style="35" customWidth="1"/>
    <col min="13035" max="13035" width="14.7109375" style="35" customWidth="1"/>
    <col min="13036" max="13036" width="1.28515625" style="35" customWidth="1"/>
    <col min="13037" max="13278" width="9" style="35"/>
    <col min="13279" max="13279" width="5.28515625" style="35" customWidth="1"/>
    <col min="13280" max="13280" width="34.7109375" style="35" customWidth="1"/>
    <col min="13281" max="13281" width="11.140625" style="35" customWidth="1"/>
    <col min="13282" max="13282" width="14.28515625" style="35" customWidth="1"/>
    <col min="13283" max="13283" width="1" style="35" customWidth="1"/>
    <col min="13284" max="13284" width="12.28515625" style="35" customWidth="1"/>
    <col min="13285" max="13285" width="13.85546875" style="35" customWidth="1"/>
    <col min="13286" max="13286" width="1.42578125" style="35" customWidth="1"/>
    <col min="13287" max="13287" width="6.140625" style="35" customWidth="1"/>
    <col min="13288" max="13288" width="43" style="35" customWidth="1"/>
    <col min="13289" max="13289" width="15" style="35" customWidth="1"/>
    <col min="13290" max="13290" width="0.7109375" style="35" customWidth="1"/>
    <col min="13291" max="13291" width="14.7109375" style="35" customWidth="1"/>
    <col min="13292" max="13292" width="1.28515625" style="35" customWidth="1"/>
    <col min="13293" max="13534" width="9" style="35"/>
    <col min="13535" max="13535" width="5.28515625" style="35" customWidth="1"/>
    <col min="13536" max="13536" width="34.7109375" style="35" customWidth="1"/>
    <col min="13537" max="13537" width="11.140625" style="35" customWidth="1"/>
    <col min="13538" max="13538" width="14.28515625" style="35" customWidth="1"/>
    <col min="13539" max="13539" width="1" style="35" customWidth="1"/>
    <col min="13540" max="13540" width="12.28515625" style="35" customWidth="1"/>
    <col min="13541" max="13541" width="13.85546875" style="35" customWidth="1"/>
    <col min="13542" max="13542" width="1.42578125" style="35" customWidth="1"/>
    <col min="13543" max="13543" width="6.140625" style="35" customWidth="1"/>
    <col min="13544" max="13544" width="43" style="35" customWidth="1"/>
    <col min="13545" max="13545" width="15" style="35" customWidth="1"/>
    <col min="13546" max="13546" width="0.7109375" style="35" customWidth="1"/>
    <col min="13547" max="13547" width="14.7109375" style="35" customWidth="1"/>
    <col min="13548" max="13548" width="1.28515625" style="35" customWidth="1"/>
    <col min="13549" max="13790" width="9" style="35"/>
    <col min="13791" max="13791" width="5.28515625" style="35" customWidth="1"/>
    <col min="13792" max="13792" width="34.7109375" style="35" customWidth="1"/>
    <col min="13793" max="13793" width="11.140625" style="35" customWidth="1"/>
    <col min="13794" max="13794" width="14.28515625" style="35" customWidth="1"/>
    <col min="13795" max="13795" width="1" style="35" customWidth="1"/>
    <col min="13796" max="13796" width="12.28515625" style="35" customWidth="1"/>
    <col min="13797" max="13797" width="13.85546875" style="35" customWidth="1"/>
    <col min="13798" max="13798" width="1.42578125" style="35" customWidth="1"/>
    <col min="13799" max="13799" width="6.140625" style="35" customWidth="1"/>
    <col min="13800" max="13800" width="43" style="35" customWidth="1"/>
    <col min="13801" max="13801" width="15" style="35" customWidth="1"/>
    <col min="13802" max="13802" width="0.7109375" style="35" customWidth="1"/>
    <col min="13803" max="13803" width="14.7109375" style="35" customWidth="1"/>
    <col min="13804" max="13804" width="1.28515625" style="35" customWidth="1"/>
    <col min="13805" max="14046" width="9" style="35"/>
    <col min="14047" max="14047" width="5.28515625" style="35" customWidth="1"/>
    <col min="14048" max="14048" width="34.7109375" style="35" customWidth="1"/>
    <col min="14049" max="14049" width="11.140625" style="35" customWidth="1"/>
    <col min="14050" max="14050" width="14.28515625" style="35" customWidth="1"/>
    <col min="14051" max="14051" width="1" style="35" customWidth="1"/>
    <col min="14052" max="14052" width="12.28515625" style="35" customWidth="1"/>
    <col min="14053" max="14053" width="13.85546875" style="35" customWidth="1"/>
    <col min="14054" max="14054" width="1.42578125" style="35" customWidth="1"/>
    <col min="14055" max="14055" width="6.140625" style="35" customWidth="1"/>
    <col min="14056" max="14056" width="43" style="35" customWidth="1"/>
    <col min="14057" max="14057" width="15" style="35" customWidth="1"/>
    <col min="14058" max="14058" width="0.7109375" style="35" customWidth="1"/>
    <col min="14059" max="14059" width="14.7109375" style="35" customWidth="1"/>
    <col min="14060" max="14060" width="1.28515625" style="35" customWidth="1"/>
    <col min="14061" max="14302" width="9" style="35"/>
    <col min="14303" max="14303" width="5.28515625" style="35" customWidth="1"/>
    <col min="14304" max="14304" width="34.7109375" style="35" customWidth="1"/>
    <col min="14305" max="14305" width="11.140625" style="35" customWidth="1"/>
    <col min="14306" max="14306" width="14.28515625" style="35" customWidth="1"/>
    <col min="14307" max="14307" width="1" style="35" customWidth="1"/>
    <col min="14308" max="14308" width="12.28515625" style="35" customWidth="1"/>
    <col min="14309" max="14309" width="13.85546875" style="35" customWidth="1"/>
    <col min="14310" max="14310" width="1.42578125" style="35" customWidth="1"/>
    <col min="14311" max="14311" width="6.140625" style="35" customWidth="1"/>
    <col min="14312" max="14312" width="43" style="35" customWidth="1"/>
    <col min="14313" max="14313" width="15" style="35" customWidth="1"/>
    <col min="14314" max="14314" width="0.7109375" style="35" customWidth="1"/>
    <col min="14315" max="14315" width="14.7109375" style="35" customWidth="1"/>
    <col min="14316" max="14316" width="1.28515625" style="35" customWidth="1"/>
    <col min="14317" max="14558" width="9" style="35"/>
    <col min="14559" max="14559" width="5.28515625" style="35" customWidth="1"/>
    <col min="14560" max="14560" width="34.7109375" style="35" customWidth="1"/>
    <col min="14561" max="14561" width="11.140625" style="35" customWidth="1"/>
    <col min="14562" max="14562" width="14.28515625" style="35" customWidth="1"/>
    <col min="14563" max="14563" width="1" style="35" customWidth="1"/>
    <col min="14564" max="14564" width="12.28515625" style="35" customWidth="1"/>
    <col min="14565" max="14565" width="13.85546875" style="35" customWidth="1"/>
    <col min="14566" max="14566" width="1.42578125" style="35" customWidth="1"/>
    <col min="14567" max="14567" width="6.140625" style="35" customWidth="1"/>
    <col min="14568" max="14568" width="43" style="35" customWidth="1"/>
    <col min="14569" max="14569" width="15" style="35" customWidth="1"/>
    <col min="14570" max="14570" width="0.7109375" style="35" customWidth="1"/>
    <col min="14571" max="14571" width="14.7109375" style="35" customWidth="1"/>
    <col min="14572" max="14572" width="1.28515625" style="35" customWidth="1"/>
    <col min="14573" max="14814" width="9" style="35"/>
    <col min="14815" max="14815" width="5.28515625" style="35" customWidth="1"/>
    <col min="14816" max="14816" width="34.7109375" style="35" customWidth="1"/>
    <col min="14817" max="14817" width="11.140625" style="35" customWidth="1"/>
    <col min="14818" max="14818" width="14.28515625" style="35" customWidth="1"/>
    <col min="14819" max="14819" width="1" style="35" customWidth="1"/>
    <col min="14820" max="14820" width="12.28515625" style="35" customWidth="1"/>
    <col min="14821" max="14821" width="13.85546875" style="35" customWidth="1"/>
    <col min="14822" max="14822" width="1.42578125" style="35" customWidth="1"/>
    <col min="14823" max="14823" width="6.140625" style="35" customWidth="1"/>
    <col min="14824" max="14824" width="43" style="35" customWidth="1"/>
    <col min="14825" max="14825" width="15" style="35" customWidth="1"/>
    <col min="14826" max="14826" width="0.7109375" style="35" customWidth="1"/>
    <col min="14827" max="14827" width="14.7109375" style="35" customWidth="1"/>
    <col min="14828" max="14828" width="1.28515625" style="35" customWidth="1"/>
    <col min="14829" max="15070" width="9" style="35"/>
    <col min="15071" max="15071" width="5.28515625" style="35" customWidth="1"/>
    <col min="15072" max="15072" width="34.7109375" style="35" customWidth="1"/>
    <col min="15073" max="15073" width="11.140625" style="35" customWidth="1"/>
    <col min="15074" max="15074" width="14.28515625" style="35" customWidth="1"/>
    <col min="15075" max="15075" width="1" style="35" customWidth="1"/>
    <col min="15076" max="15076" width="12.28515625" style="35" customWidth="1"/>
    <col min="15077" max="15077" width="13.85546875" style="35" customWidth="1"/>
    <col min="15078" max="15078" width="1.42578125" style="35" customWidth="1"/>
    <col min="15079" max="15079" width="6.140625" style="35" customWidth="1"/>
    <col min="15080" max="15080" width="43" style="35" customWidth="1"/>
    <col min="15081" max="15081" width="15" style="35" customWidth="1"/>
    <col min="15082" max="15082" width="0.7109375" style="35" customWidth="1"/>
    <col min="15083" max="15083" width="14.7109375" style="35" customWidth="1"/>
    <col min="15084" max="15084" width="1.28515625" style="35" customWidth="1"/>
    <col min="15085" max="15326" width="9" style="35"/>
    <col min="15327" max="15327" width="5.28515625" style="35" customWidth="1"/>
    <col min="15328" max="15328" width="34.7109375" style="35" customWidth="1"/>
    <col min="15329" max="15329" width="11.140625" style="35" customWidth="1"/>
    <col min="15330" max="15330" width="14.28515625" style="35" customWidth="1"/>
    <col min="15331" max="15331" width="1" style="35" customWidth="1"/>
    <col min="15332" max="15332" width="12.28515625" style="35" customWidth="1"/>
    <col min="15333" max="15333" width="13.85546875" style="35" customWidth="1"/>
    <col min="15334" max="15334" width="1.42578125" style="35" customWidth="1"/>
    <col min="15335" max="15335" width="6.140625" style="35" customWidth="1"/>
    <col min="15336" max="15336" width="43" style="35" customWidth="1"/>
    <col min="15337" max="15337" width="15" style="35" customWidth="1"/>
    <col min="15338" max="15338" width="0.7109375" style="35" customWidth="1"/>
    <col min="15339" max="15339" width="14.7109375" style="35" customWidth="1"/>
    <col min="15340" max="15340" width="1.28515625" style="35" customWidth="1"/>
    <col min="15341" max="15582" width="9" style="35"/>
    <col min="15583" max="15583" width="5.28515625" style="35" customWidth="1"/>
    <col min="15584" max="15584" width="34.7109375" style="35" customWidth="1"/>
    <col min="15585" max="15585" width="11.140625" style="35" customWidth="1"/>
    <col min="15586" max="15586" width="14.28515625" style="35" customWidth="1"/>
    <col min="15587" max="15587" width="1" style="35" customWidth="1"/>
    <col min="15588" max="15588" width="12.28515625" style="35" customWidth="1"/>
    <col min="15589" max="15589" width="13.85546875" style="35" customWidth="1"/>
    <col min="15590" max="15590" width="1.42578125" style="35" customWidth="1"/>
    <col min="15591" max="15591" width="6.140625" style="35" customWidth="1"/>
    <col min="15592" max="15592" width="43" style="35" customWidth="1"/>
    <col min="15593" max="15593" width="15" style="35" customWidth="1"/>
    <col min="15594" max="15594" width="0.7109375" style="35" customWidth="1"/>
    <col min="15595" max="15595" width="14.7109375" style="35" customWidth="1"/>
    <col min="15596" max="15596" width="1.28515625" style="35" customWidth="1"/>
    <col min="15597" max="15838" width="9" style="35"/>
    <col min="15839" max="15839" width="5.28515625" style="35" customWidth="1"/>
    <col min="15840" max="15840" width="34.7109375" style="35" customWidth="1"/>
    <col min="15841" max="15841" width="11.140625" style="35" customWidth="1"/>
    <col min="15842" max="15842" width="14.28515625" style="35" customWidth="1"/>
    <col min="15843" max="15843" width="1" style="35" customWidth="1"/>
    <col min="15844" max="15844" width="12.28515625" style="35" customWidth="1"/>
    <col min="15845" max="15845" width="13.85546875" style="35" customWidth="1"/>
    <col min="15846" max="15846" width="1.42578125" style="35" customWidth="1"/>
    <col min="15847" max="15847" width="6.140625" style="35" customWidth="1"/>
    <col min="15848" max="15848" width="43" style="35" customWidth="1"/>
    <col min="15849" max="15849" width="15" style="35" customWidth="1"/>
    <col min="15850" max="15850" width="0.7109375" style="35" customWidth="1"/>
    <col min="15851" max="15851" width="14.7109375" style="35" customWidth="1"/>
    <col min="15852" max="15852" width="1.28515625" style="35" customWidth="1"/>
    <col min="15853" max="16094" width="9" style="35"/>
    <col min="16095" max="16095" width="5.28515625" style="35" customWidth="1"/>
    <col min="16096" max="16096" width="34.7109375" style="35" customWidth="1"/>
    <col min="16097" max="16097" width="11.140625" style="35" customWidth="1"/>
    <col min="16098" max="16098" width="14.28515625" style="35" customWidth="1"/>
    <col min="16099" max="16099" width="1" style="35" customWidth="1"/>
    <col min="16100" max="16100" width="12.28515625" style="35" customWidth="1"/>
    <col min="16101" max="16101" width="13.85546875" style="35" customWidth="1"/>
    <col min="16102" max="16102" width="1.42578125" style="35" customWidth="1"/>
    <col min="16103" max="16103" width="6.140625" style="35" customWidth="1"/>
    <col min="16104" max="16104" width="43" style="35" customWidth="1"/>
    <col min="16105" max="16105" width="15" style="35" customWidth="1"/>
    <col min="16106" max="16106" width="0.7109375" style="35" customWidth="1"/>
    <col min="16107" max="16107" width="14.7109375" style="35" customWidth="1"/>
    <col min="16108" max="16108" width="1.28515625" style="35" customWidth="1"/>
    <col min="16109" max="16384" width="9" style="35"/>
  </cols>
  <sheetData>
    <row r="1" spans="1:11" s="36" customFormat="1" ht="39.950000000000003" customHeight="1" thickTop="1" x14ac:dyDescent="0.4">
      <c r="A1" s="281" t="s">
        <v>341</v>
      </c>
      <c r="B1" s="282"/>
      <c r="C1" s="282"/>
      <c r="D1" s="282"/>
      <c r="E1" s="282"/>
      <c r="F1" s="282"/>
      <c r="G1" s="282"/>
      <c r="H1" s="282"/>
      <c r="I1" s="282"/>
      <c r="J1" s="282"/>
      <c r="K1" s="283"/>
    </row>
    <row r="2" spans="1:11" s="37" customFormat="1" ht="39.950000000000003" customHeight="1" thickBot="1" x14ac:dyDescent="0.45">
      <c r="A2" s="284" t="s">
        <v>384</v>
      </c>
      <c r="B2" s="285"/>
      <c r="C2" s="285"/>
      <c r="D2" s="285"/>
      <c r="E2" s="285"/>
      <c r="F2" s="285"/>
      <c r="G2" s="285"/>
      <c r="H2" s="285"/>
      <c r="I2" s="285"/>
      <c r="J2" s="285"/>
      <c r="K2" s="286"/>
    </row>
    <row r="3" spans="1:11" ht="20.100000000000001" customHeight="1" x14ac:dyDescent="0.2">
      <c r="A3" s="124"/>
      <c r="B3" s="38"/>
      <c r="C3" s="39"/>
      <c r="D3" s="39"/>
      <c r="E3" s="39"/>
      <c r="F3" s="39"/>
      <c r="G3" s="39"/>
      <c r="H3" s="38"/>
      <c r="I3" s="38"/>
      <c r="J3" s="39"/>
      <c r="K3" s="125"/>
    </row>
    <row r="4" spans="1:11" ht="33.75" customHeight="1" x14ac:dyDescent="0.2">
      <c r="A4" s="124"/>
      <c r="B4" s="40" t="s">
        <v>167</v>
      </c>
      <c r="C4" s="287" t="s">
        <v>168</v>
      </c>
      <c r="D4" s="287"/>
      <c r="E4" s="287" t="s">
        <v>169</v>
      </c>
      <c r="F4" s="287"/>
      <c r="G4" s="197"/>
      <c r="H4" s="38"/>
      <c r="I4" s="40" t="s">
        <v>170</v>
      </c>
      <c r="J4" s="41" t="s">
        <v>168</v>
      </c>
      <c r="K4" s="126" t="s">
        <v>169</v>
      </c>
    </row>
    <row r="5" spans="1:11" ht="20.100000000000001" customHeight="1" x14ac:dyDescent="0.2">
      <c r="A5" s="124"/>
      <c r="B5" s="42"/>
      <c r="C5" s="287" t="s">
        <v>383</v>
      </c>
      <c r="D5" s="287"/>
      <c r="E5" s="287" t="s">
        <v>374</v>
      </c>
      <c r="F5" s="287"/>
      <c r="G5" s="43"/>
      <c r="H5" s="44"/>
      <c r="I5" s="42"/>
      <c r="J5" s="41" t="s">
        <v>383</v>
      </c>
      <c r="K5" s="126" t="s">
        <v>374</v>
      </c>
    </row>
    <row r="6" spans="1:11" ht="20.100000000000001" customHeight="1" x14ac:dyDescent="0.2">
      <c r="A6" s="124"/>
      <c r="B6" s="45" t="s">
        <v>171</v>
      </c>
      <c r="C6" s="46"/>
      <c r="D6" s="46"/>
      <c r="E6" s="46"/>
      <c r="F6" s="46"/>
      <c r="G6" s="46"/>
      <c r="H6" s="47"/>
      <c r="I6" s="45" t="s">
        <v>172</v>
      </c>
      <c r="J6" s="46"/>
      <c r="K6" s="127"/>
    </row>
    <row r="7" spans="1:11" ht="20.100000000000001" customHeight="1" x14ac:dyDescent="0.2">
      <c r="A7" s="128">
        <v>60</v>
      </c>
      <c r="B7" s="48" t="s">
        <v>173</v>
      </c>
      <c r="C7" s="46"/>
      <c r="D7" s="95">
        <f>SUM(C8:C11)</f>
        <v>3414845.91</v>
      </c>
      <c r="E7" s="46"/>
      <c r="F7" s="95">
        <f>SUM(E8:E11)</f>
        <v>3730614.18</v>
      </c>
      <c r="G7" s="46"/>
      <c r="H7" s="47">
        <v>70</v>
      </c>
      <c r="I7" s="48" t="s">
        <v>337</v>
      </c>
      <c r="J7" s="95">
        <v>160352.5</v>
      </c>
      <c r="K7" s="129">
        <v>912176.99</v>
      </c>
    </row>
    <row r="8" spans="1:11" ht="20.100000000000001" customHeight="1" x14ac:dyDescent="0.2">
      <c r="A8" s="124" t="s">
        <v>308</v>
      </c>
      <c r="B8" s="49" t="s">
        <v>335</v>
      </c>
      <c r="C8" s="46">
        <v>2802029.55</v>
      </c>
      <c r="D8" s="46"/>
      <c r="E8" s="46">
        <v>2969655.24</v>
      </c>
      <c r="F8" s="46"/>
      <c r="G8" s="46"/>
      <c r="H8" s="47">
        <v>71</v>
      </c>
      <c r="I8" s="51" t="s">
        <v>89</v>
      </c>
      <c r="J8" s="95">
        <v>4250205.8</v>
      </c>
      <c r="K8" s="129">
        <v>3234946.39</v>
      </c>
    </row>
    <row r="9" spans="1:11" ht="19.5" customHeight="1" x14ac:dyDescent="0.2">
      <c r="A9" s="124" t="s">
        <v>309</v>
      </c>
      <c r="B9" s="49" t="s">
        <v>193</v>
      </c>
      <c r="C9" s="46">
        <v>635745.85</v>
      </c>
      <c r="D9" s="46"/>
      <c r="E9" s="46">
        <v>730901.77</v>
      </c>
      <c r="F9" s="46"/>
      <c r="G9" s="50"/>
      <c r="H9" s="47">
        <v>72</v>
      </c>
      <c r="I9" s="51" t="s">
        <v>100</v>
      </c>
      <c r="J9" s="95">
        <v>6099.1</v>
      </c>
      <c r="K9" s="129">
        <v>62.3</v>
      </c>
    </row>
    <row r="10" spans="1:11" ht="20.100000000000001" customHeight="1" x14ac:dyDescent="0.2">
      <c r="A10" s="124" t="s">
        <v>192</v>
      </c>
      <c r="B10" s="49" t="s">
        <v>336</v>
      </c>
      <c r="C10" s="46">
        <v>9386.91</v>
      </c>
      <c r="D10" s="46"/>
      <c r="E10" s="46">
        <v>19915.27</v>
      </c>
      <c r="F10" s="46"/>
      <c r="G10" s="50"/>
      <c r="H10" s="47">
        <v>75</v>
      </c>
      <c r="I10" s="48" t="s">
        <v>360</v>
      </c>
      <c r="J10" s="95">
        <v>253.32</v>
      </c>
      <c r="K10" s="129">
        <v>516.77</v>
      </c>
    </row>
    <row r="11" spans="1:11" ht="39.75" customHeight="1" x14ac:dyDescent="0.2">
      <c r="A11" s="124" t="s">
        <v>209</v>
      </c>
      <c r="B11" s="52" t="s">
        <v>310</v>
      </c>
      <c r="C11" s="46">
        <v>-32316.400000000001</v>
      </c>
      <c r="D11" s="46"/>
      <c r="E11" s="46">
        <f>16118.4-5976.5</f>
        <v>10141.9</v>
      </c>
      <c r="F11" s="46"/>
      <c r="G11" s="50"/>
      <c r="H11" s="47"/>
      <c r="I11" s="48"/>
      <c r="J11" s="95"/>
      <c r="K11" s="129"/>
    </row>
    <row r="12" spans="1:11" ht="20.100000000000001" customHeight="1" x14ac:dyDescent="0.2">
      <c r="A12" s="128">
        <v>64</v>
      </c>
      <c r="B12" s="48" t="s">
        <v>174</v>
      </c>
      <c r="C12" s="46"/>
      <c r="D12" s="95">
        <f>SUM(C13:C24)</f>
        <v>606336.47</v>
      </c>
      <c r="E12" s="46"/>
      <c r="F12" s="95">
        <f>SUM(E13:E24)</f>
        <v>591768.15000000014</v>
      </c>
      <c r="G12" s="46"/>
      <c r="H12" s="47"/>
      <c r="I12" s="49"/>
      <c r="J12" s="46"/>
      <c r="K12" s="127"/>
    </row>
    <row r="13" spans="1:11" ht="20.100000000000001" customHeight="1" x14ac:dyDescent="0.2">
      <c r="A13" s="124" t="s">
        <v>194</v>
      </c>
      <c r="B13" s="49" t="s">
        <v>316</v>
      </c>
      <c r="C13" s="46">
        <v>197318.7</v>
      </c>
      <c r="D13" s="46"/>
      <c r="E13" s="46">
        <v>166331.15</v>
      </c>
      <c r="F13" s="46"/>
      <c r="G13" s="46"/>
      <c r="H13" s="47"/>
      <c r="I13" s="49"/>
      <c r="J13" s="46"/>
      <c r="K13" s="127"/>
    </row>
    <row r="14" spans="1:11" ht="20.100000000000001" customHeight="1" x14ac:dyDescent="0.2">
      <c r="A14" s="124" t="s">
        <v>195</v>
      </c>
      <c r="B14" s="49" t="s">
        <v>317</v>
      </c>
      <c r="C14" s="46">
        <v>53682.97</v>
      </c>
      <c r="D14" s="46"/>
      <c r="E14" s="46">
        <v>75222.44</v>
      </c>
      <c r="F14" s="46"/>
      <c r="G14" s="46"/>
      <c r="H14" s="47"/>
      <c r="I14" s="49"/>
      <c r="J14" s="46"/>
      <c r="K14" s="127"/>
    </row>
    <row r="15" spans="1:11" ht="20.100000000000001" customHeight="1" x14ac:dyDescent="0.2">
      <c r="A15" s="124" t="s">
        <v>311</v>
      </c>
      <c r="B15" s="49" t="s">
        <v>318</v>
      </c>
      <c r="C15" s="46">
        <v>1314.32</v>
      </c>
      <c r="D15" s="46"/>
      <c r="E15" s="46">
        <v>4421.6400000000003</v>
      </c>
      <c r="F15" s="46"/>
      <c r="G15" s="46"/>
      <c r="H15" s="47"/>
      <c r="I15" s="49"/>
      <c r="J15" s="46"/>
      <c r="K15" s="127"/>
    </row>
    <row r="16" spans="1:11" ht="20.100000000000001" customHeight="1" x14ac:dyDescent="0.2">
      <c r="A16" s="124" t="s">
        <v>312</v>
      </c>
      <c r="B16" s="49" t="s">
        <v>319</v>
      </c>
      <c r="C16" s="46">
        <v>39777.949999999997</v>
      </c>
      <c r="D16" s="46"/>
      <c r="E16" s="46">
        <v>41908.68</v>
      </c>
      <c r="F16" s="46"/>
      <c r="G16" s="46"/>
      <c r="H16" s="47"/>
      <c r="I16" s="49"/>
      <c r="J16" s="46"/>
      <c r="K16" s="127"/>
    </row>
    <row r="17" spans="1:11" ht="20.100000000000001" customHeight="1" x14ac:dyDescent="0.2">
      <c r="A17" s="124" t="s">
        <v>196</v>
      </c>
      <c r="B17" s="49" t="s">
        <v>320</v>
      </c>
      <c r="C17" s="46">
        <v>12425.75</v>
      </c>
      <c r="D17" s="46"/>
      <c r="E17" s="46">
        <v>12021.34</v>
      </c>
      <c r="F17" s="46"/>
      <c r="G17" s="46"/>
      <c r="H17" s="47"/>
      <c r="I17" s="49"/>
      <c r="J17" s="46"/>
      <c r="K17" s="127"/>
    </row>
    <row r="18" spans="1:11" ht="20.100000000000001" customHeight="1" x14ac:dyDescent="0.2">
      <c r="A18" s="124" t="s">
        <v>197</v>
      </c>
      <c r="B18" s="49" t="s">
        <v>321</v>
      </c>
      <c r="C18" s="46">
        <v>5966</v>
      </c>
      <c r="D18" s="46"/>
      <c r="E18" s="46">
        <v>8775</v>
      </c>
      <c r="F18" s="46"/>
      <c r="G18" s="46"/>
      <c r="H18" s="47"/>
      <c r="I18" s="49"/>
      <c r="J18" s="46"/>
      <c r="K18" s="127"/>
    </row>
    <row r="19" spans="1:11" ht="20.100000000000001" customHeight="1" x14ac:dyDescent="0.2">
      <c r="A19" s="124" t="s">
        <v>198</v>
      </c>
      <c r="B19" s="49" t="s">
        <v>322</v>
      </c>
      <c r="C19" s="46">
        <v>42921.25</v>
      </c>
      <c r="D19" s="46"/>
      <c r="E19" s="46">
        <v>59110.82</v>
      </c>
      <c r="F19" s="46"/>
      <c r="G19" s="46"/>
      <c r="H19" s="47"/>
      <c r="I19" s="49"/>
      <c r="J19" s="46"/>
      <c r="K19" s="127"/>
    </row>
    <row r="20" spans="1:11" ht="20.100000000000001" customHeight="1" x14ac:dyDescent="0.2">
      <c r="A20" s="124" t="s">
        <v>199</v>
      </c>
      <c r="B20" s="49" t="s">
        <v>323</v>
      </c>
      <c r="C20" s="46">
        <v>90683.13</v>
      </c>
      <c r="D20" s="46"/>
      <c r="E20" s="46">
        <v>106854.5</v>
      </c>
      <c r="F20" s="46"/>
      <c r="G20" s="46"/>
      <c r="H20" s="47"/>
      <c r="I20" s="49"/>
      <c r="J20" s="46"/>
      <c r="K20" s="127"/>
    </row>
    <row r="21" spans="1:11" ht="20.100000000000001" customHeight="1" x14ac:dyDescent="0.2">
      <c r="A21" s="124" t="s">
        <v>200</v>
      </c>
      <c r="B21" s="49" t="s">
        <v>324</v>
      </c>
      <c r="C21" s="46">
        <v>154363.57999999999</v>
      </c>
      <c r="D21" s="46"/>
      <c r="E21" s="46">
        <v>105293.77</v>
      </c>
      <c r="F21" s="46"/>
      <c r="G21" s="46"/>
      <c r="H21" s="47"/>
      <c r="I21" s="49"/>
      <c r="J21" s="46"/>
      <c r="K21" s="127"/>
    </row>
    <row r="22" spans="1:11" ht="20.100000000000001" customHeight="1" x14ac:dyDescent="0.2">
      <c r="A22" s="124" t="s">
        <v>313</v>
      </c>
      <c r="B22" s="49" t="s">
        <v>325</v>
      </c>
      <c r="C22" s="46">
        <v>3552.73</v>
      </c>
      <c r="D22" s="46"/>
      <c r="E22" s="46">
        <v>5565.02</v>
      </c>
      <c r="F22" s="46"/>
      <c r="G22" s="46"/>
      <c r="H22" s="47"/>
      <c r="I22" s="45"/>
      <c r="J22" s="50"/>
      <c r="K22" s="130"/>
    </row>
    <row r="23" spans="1:11" ht="20.100000000000001" customHeight="1" x14ac:dyDescent="0.2">
      <c r="A23" s="124" t="s">
        <v>314</v>
      </c>
      <c r="B23" s="49" t="s">
        <v>326</v>
      </c>
      <c r="C23" s="46">
        <v>3387.59</v>
      </c>
      <c r="D23" s="46"/>
      <c r="E23" s="46">
        <f>4720+800</f>
        <v>5520</v>
      </c>
      <c r="F23" s="46"/>
      <c r="G23" s="46"/>
      <c r="H23" s="47"/>
      <c r="I23" s="45"/>
      <c r="J23" s="50"/>
      <c r="K23" s="130"/>
    </row>
    <row r="24" spans="1:11" ht="20.100000000000001" customHeight="1" x14ac:dyDescent="0.2">
      <c r="A24" s="124" t="s">
        <v>315</v>
      </c>
      <c r="B24" s="49" t="s">
        <v>327</v>
      </c>
      <c r="C24" s="46">
        <v>942.5</v>
      </c>
      <c r="D24" s="46"/>
      <c r="E24" s="46">
        <f>743.74+0.05</f>
        <v>743.79</v>
      </c>
      <c r="F24" s="46"/>
      <c r="G24" s="46"/>
      <c r="H24" s="47"/>
      <c r="I24" s="49"/>
      <c r="J24" s="46"/>
      <c r="K24" s="127"/>
    </row>
    <row r="25" spans="1:11" ht="20.100000000000001" customHeight="1" x14ac:dyDescent="0.2">
      <c r="A25" s="128">
        <v>65</v>
      </c>
      <c r="B25" s="48" t="s">
        <v>175</v>
      </c>
      <c r="C25" s="46"/>
      <c r="D25" s="95">
        <v>10912.56</v>
      </c>
      <c r="E25" s="46"/>
      <c r="F25" s="95">
        <f>1027.49+12661.28</f>
        <v>13688.77</v>
      </c>
      <c r="G25" s="46"/>
      <c r="H25" s="47"/>
      <c r="I25" s="49"/>
      <c r="J25" s="46"/>
      <c r="K25" s="127"/>
    </row>
    <row r="26" spans="1:11" ht="20.100000000000001" customHeight="1" x14ac:dyDescent="0.2">
      <c r="A26" s="131"/>
      <c r="B26" s="49"/>
      <c r="C26" s="46"/>
      <c r="D26" s="96"/>
      <c r="E26" s="46"/>
      <c r="F26" s="96"/>
      <c r="G26" s="46"/>
      <c r="H26" s="47"/>
      <c r="I26" s="49"/>
      <c r="J26" s="46"/>
      <c r="K26" s="127"/>
    </row>
    <row r="27" spans="1:11" ht="39" customHeight="1" x14ac:dyDescent="0.2">
      <c r="A27" s="128">
        <v>66</v>
      </c>
      <c r="B27" s="52" t="s">
        <v>176</v>
      </c>
      <c r="C27" s="46"/>
      <c r="D27" s="95">
        <v>21233.54</v>
      </c>
      <c r="E27" s="46"/>
      <c r="F27" s="95">
        <v>10865.72</v>
      </c>
      <c r="G27" s="46"/>
      <c r="H27" s="47"/>
      <c r="I27" s="49"/>
      <c r="J27" s="46"/>
      <c r="K27" s="127"/>
    </row>
    <row r="28" spans="1:11" ht="20.100000000000001" customHeight="1" x14ac:dyDescent="0.2">
      <c r="A28" s="124"/>
      <c r="B28" s="45" t="s">
        <v>177</v>
      </c>
      <c r="C28" s="46"/>
      <c r="D28" s="95">
        <f>D27+D25+D12+D7</f>
        <v>4053328.48</v>
      </c>
      <c r="E28" s="46"/>
      <c r="F28" s="95">
        <f>F27+F25+F12+F7</f>
        <v>4346936.82</v>
      </c>
      <c r="G28" s="50"/>
      <c r="H28" s="47"/>
      <c r="I28" s="49"/>
      <c r="J28" s="46"/>
      <c r="K28" s="127"/>
    </row>
    <row r="29" spans="1:11" ht="20.100000000000001" customHeight="1" x14ac:dyDescent="0.2">
      <c r="A29" s="124"/>
      <c r="B29" s="53"/>
      <c r="C29" s="46"/>
      <c r="D29" s="96"/>
      <c r="E29" s="46"/>
      <c r="F29" s="96"/>
      <c r="G29" s="46"/>
      <c r="H29" s="47"/>
      <c r="I29" s="49"/>
      <c r="J29" s="46"/>
      <c r="K29" s="127"/>
    </row>
    <row r="30" spans="1:11" ht="20.100000000000001" customHeight="1" x14ac:dyDescent="0.2">
      <c r="A30" s="132"/>
      <c r="B30" s="49"/>
      <c r="C30" s="46"/>
      <c r="D30" s="96"/>
      <c r="E30" s="46"/>
      <c r="F30" s="96"/>
      <c r="G30" s="46"/>
      <c r="H30" s="47"/>
      <c r="I30" s="49"/>
      <c r="J30" s="46"/>
      <c r="K30" s="127"/>
    </row>
    <row r="31" spans="1:11" ht="20.100000000000001" customHeight="1" x14ac:dyDescent="0.2">
      <c r="A31" s="124"/>
      <c r="B31" s="45" t="s">
        <v>178</v>
      </c>
      <c r="C31" s="46"/>
      <c r="D31" s="95">
        <f>+D28-D30</f>
        <v>4053328.48</v>
      </c>
      <c r="E31" s="46"/>
      <c r="F31" s="95">
        <f>+F28-F30</f>
        <v>4346936.82</v>
      </c>
      <c r="G31" s="50"/>
      <c r="H31" s="198"/>
      <c r="I31" s="45" t="s">
        <v>179</v>
      </c>
      <c r="J31" s="95">
        <f>SUM(J7:J30)</f>
        <v>4416910.72</v>
      </c>
      <c r="K31" s="129">
        <f>SUM(K7:K30)</f>
        <v>4147702.4499999997</v>
      </c>
    </row>
    <row r="32" spans="1:11" ht="20.100000000000001" customHeight="1" x14ac:dyDescent="0.25">
      <c r="A32" s="185" t="s">
        <v>180</v>
      </c>
      <c r="B32" s="45" t="s">
        <v>368</v>
      </c>
      <c r="C32" s="50"/>
      <c r="D32" s="95">
        <f>SUM(J31-D31)</f>
        <v>363582.23999999976</v>
      </c>
      <c r="E32" s="50"/>
      <c r="F32" s="95">
        <f>SUM(K31-F31)</f>
        <v>-199234.37000000058</v>
      </c>
      <c r="G32" s="50"/>
      <c r="H32" s="54" t="s">
        <v>180</v>
      </c>
      <c r="I32" s="45" t="s">
        <v>181</v>
      </c>
      <c r="J32" s="96"/>
      <c r="K32" s="134"/>
    </row>
    <row r="33" spans="1:13" ht="20.100000000000001" customHeight="1" x14ac:dyDescent="0.2">
      <c r="A33" s="124"/>
      <c r="B33" s="49"/>
      <c r="C33" s="46"/>
      <c r="D33" s="95">
        <f>SUM(D31:D32)</f>
        <v>4416910.72</v>
      </c>
      <c r="E33" s="46"/>
      <c r="F33" s="95">
        <f>SUM(F31:F32)</f>
        <v>4147702.4499999997</v>
      </c>
      <c r="G33" s="50"/>
      <c r="H33" s="47"/>
      <c r="I33" s="49"/>
      <c r="J33" s="95">
        <f>SUM(J22:J32)</f>
        <v>4416910.72</v>
      </c>
      <c r="K33" s="129">
        <f>SUM(K22:K32)</f>
        <v>4147702.4499999997</v>
      </c>
    </row>
    <row r="34" spans="1:13" ht="20.100000000000001" customHeight="1" thickBot="1" x14ac:dyDescent="0.25">
      <c r="A34" s="124"/>
      <c r="B34" s="49"/>
      <c r="C34" s="46"/>
      <c r="D34" s="50"/>
      <c r="E34" s="46"/>
      <c r="F34" s="50"/>
      <c r="G34" s="50"/>
      <c r="H34" s="47"/>
      <c r="I34" s="49"/>
      <c r="J34" s="50"/>
      <c r="K34" s="130"/>
    </row>
    <row r="35" spans="1:13" ht="20.100000000000001" customHeight="1" x14ac:dyDescent="0.2">
      <c r="A35" s="142"/>
      <c r="B35" s="145" t="s">
        <v>182</v>
      </c>
      <c r="C35" s="143"/>
      <c r="D35" s="143"/>
      <c r="E35" s="143"/>
      <c r="F35" s="143"/>
      <c r="G35" s="143"/>
      <c r="H35" s="144"/>
      <c r="I35" s="176"/>
      <c r="J35" s="177"/>
      <c r="K35" s="210"/>
    </row>
    <row r="36" spans="1:13" ht="20.100000000000001" customHeight="1" x14ac:dyDescent="0.2">
      <c r="A36" s="124"/>
      <c r="B36" s="56"/>
      <c r="C36" s="46"/>
      <c r="D36" s="46"/>
      <c r="E36" s="46"/>
      <c r="F36" s="46"/>
      <c r="G36" s="46"/>
      <c r="H36" s="47"/>
      <c r="I36" s="49"/>
      <c r="J36" s="46"/>
      <c r="K36" s="127"/>
    </row>
    <row r="37" spans="1:13" ht="20.100000000000001" customHeight="1" x14ac:dyDescent="0.2">
      <c r="A37" s="133">
        <v>67</v>
      </c>
      <c r="B37" s="45" t="s">
        <v>183</v>
      </c>
      <c r="C37" s="50"/>
      <c r="D37" s="50"/>
      <c r="E37" s="50"/>
      <c r="F37" s="50"/>
      <c r="G37" s="50"/>
      <c r="H37" s="47"/>
      <c r="I37" s="49"/>
      <c r="J37" s="46"/>
      <c r="K37" s="127"/>
    </row>
    <row r="38" spans="1:13" ht="20.100000000000001" customHeight="1" x14ac:dyDescent="0.2">
      <c r="A38" s="133" t="s">
        <v>328</v>
      </c>
      <c r="B38" s="52" t="s">
        <v>332</v>
      </c>
      <c r="C38" s="46">
        <v>110480.93</v>
      </c>
      <c r="D38" s="50"/>
      <c r="E38" s="46">
        <v>1154.33</v>
      </c>
      <c r="F38" s="50"/>
      <c r="G38" s="50"/>
      <c r="H38" s="47"/>
      <c r="I38" s="49" t="s">
        <v>211</v>
      </c>
      <c r="J38" s="46">
        <f>SUM(D28-D25)*51%</f>
        <v>2061632.1192000001</v>
      </c>
      <c r="K38" s="127">
        <f>SUM(F28-F25)*51%</f>
        <v>2209956.5055000004</v>
      </c>
    </row>
    <row r="39" spans="1:13" ht="20.100000000000001" customHeight="1" x14ac:dyDescent="0.2">
      <c r="A39" s="124" t="s">
        <v>329</v>
      </c>
      <c r="B39" s="52" t="s">
        <v>333</v>
      </c>
      <c r="C39" s="46">
        <v>1716</v>
      </c>
      <c r="D39" s="50"/>
      <c r="E39" s="46">
        <v>15115.1</v>
      </c>
      <c r="F39" s="50"/>
      <c r="G39" s="50"/>
      <c r="H39" s="198"/>
      <c r="I39" s="49" t="s">
        <v>210</v>
      </c>
      <c r="J39" s="46">
        <f>SUM(D28-D25)*45%</f>
        <v>1819087.1640000001</v>
      </c>
      <c r="K39" s="127">
        <f>SUM(F28-F25)*45%</f>
        <v>1949961.6225000003</v>
      </c>
    </row>
    <row r="40" spans="1:13" ht="20.100000000000001" customHeight="1" x14ac:dyDescent="0.2">
      <c r="A40" s="124" t="s">
        <v>330</v>
      </c>
      <c r="B40" s="49" t="s">
        <v>334</v>
      </c>
      <c r="C40" s="46">
        <v>0</v>
      </c>
      <c r="D40" s="97"/>
      <c r="E40" s="46">
        <v>0</v>
      </c>
      <c r="F40" s="97"/>
      <c r="G40" s="50"/>
      <c r="H40" s="198"/>
      <c r="I40" s="49" t="s">
        <v>212</v>
      </c>
      <c r="J40" s="94">
        <f>SUM(D28-D25)-J38-J39</f>
        <v>161696.63679999975</v>
      </c>
      <c r="K40" s="135">
        <f>SUM(F28-F25)-K38-K39</f>
        <v>173329.92200000002</v>
      </c>
      <c r="M40" s="46"/>
    </row>
    <row r="41" spans="1:13" ht="20.100000000000001" customHeight="1" x14ac:dyDescent="0.2">
      <c r="A41" s="124" t="s">
        <v>359</v>
      </c>
      <c r="B41" s="49" t="s">
        <v>174</v>
      </c>
      <c r="C41" s="94">
        <v>0</v>
      </c>
      <c r="D41" s="97"/>
      <c r="E41" s="94">
        <v>0</v>
      </c>
      <c r="F41" s="97"/>
      <c r="G41" s="50"/>
      <c r="H41" s="198"/>
      <c r="I41" s="49"/>
      <c r="J41" s="94"/>
      <c r="K41" s="135"/>
      <c r="M41" s="46"/>
    </row>
    <row r="42" spans="1:13" ht="20.100000000000001" customHeight="1" x14ac:dyDescent="0.2">
      <c r="A42" s="124"/>
      <c r="B42" s="49"/>
      <c r="C42" s="50">
        <f>SUM(C38:C41)</f>
        <v>112196.93</v>
      </c>
      <c r="D42" s="50"/>
      <c r="E42" s="50">
        <f>SUM(E38:E41)</f>
        <v>16269.43</v>
      </c>
      <c r="F42" s="50"/>
      <c r="G42" s="50"/>
      <c r="H42" s="198"/>
      <c r="I42" s="45"/>
      <c r="J42" s="95">
        <f>SUM(J38:J40)</f>
        <v>4042415.92</v>
      </c>
      <c r="K42" s="129">
        <f>SUM(K38:K40)</f>
        <v>4333248.0500000007</v>
      </c>
      <c r="M42" s="94"/>
    </row>
    <row r="43" spans="1:13" ht="20.100000000000001" customHeight="1" x14ac:dyDescent="0.2">
      <c r="A43" s="133">
        <v>79</v>
      </c>
      <c r="B43" s="45" t="s">
        <v>184</v>
      </c>
      <c r="C43" s="46"/>
      <c r="D43" s="50"/>
      <c r="E43" s="46"/>
      <c r="F43" s="50"/>
      <c r="G43" s="50"/>
      <c r="H43" s="198"/>
      <c r="I43" s="288" t="s">
        <v>396</v>
      </c>
      <c r="J43" s="288"/>
      <c r="K43" s="289"/>
      <c r="M43" s="94"/>
    </row>
    <row r="44" spans="1:13" ht="20.100000000000001" customHeight="1" x14ac:dyDescent="0.25">
      <c r="A44" s="124" t="s">
        <v>331</v>
      </c>
      <c r="B44" s="52" t="s">
        <v>185</v>
      </c>
      <c r="C44" s="94">
        <v>57406.77</v>
      </c>
      <c r="D44" s="50">
        <f>C44-C42</f>
        <v>-54790.159999999996</v>
      </c>
      <c r="E44" s="94">
        <v>72087.56</v>
      </c>
      <c r="F44" s="50">
        <f>E44-E42</f>
        <v>55818.13</v>
      </c>
      <c r="G44" s="50"/>
      <c r="H44" s="198"/>
      <c r="I44" s="92" t="s">
        <v>301</v>
      </c>
      <c r="J44" s="31" t="s">
        <v>164</v>
      </c>
      <c r="K44" s="130"/>
      <c r="M44" s="95"/>
    </row>
    <row r="45" spans="1:13" ht="20.100000000000001" customHeight="1" x14ac:dyDescent="0.2">
      <c r="A45" s="132"/>
      <c r="B45" s="49"/>
      <c r="C45" s="46"/>
      <c r="D45" s="50"/>
      <c r="E45" s="46"/>
      <c r="F45" s="50"/>
      <c r="G45" s="50"/>
      <c r="H45" s="47"/>
      <c r="I45" s="189"/>
      <c r="J45" s="80"/>
      <c r="K45" s="127"/>
    </row>
    <row r="46" spans="1:13" ht="20.100000000000001" customHeight="1" x14ac:dyDescent="0.25">
      <c r="A46" s="133"/>
      <c r="B46" s="45" t="s">
        <v>186</v>
      </c>
      <c r="C46" s="46"/>
      <c r="D46" s="50"/>
      <c r="E46" s="46"/>
      <c r="F46" s="50"/>
      <c r="G46" s="46"/>
      <c r="H46" s="47"/>
      <c r="I46" s="92" t="s">
        <v>302</v>
      </c>
      <c r="J46" s="31" t="s">
        <v>163</v>
      </c>
      <c r="K46" s="127"/>
    </row>
    <row r="47" spans="1:13" ht="20.100000000000001" customHeight="1" x14ac:dyDescent="0.25">
      <c r="A47" s="124"/>
      <c r="B47" s="49"/>
      <c r="C47" s="46"/>
      <c r="D47" s="50"/>
      <c r="E47" s="46"/>
      <c r="F47" s="50"/>
      <c r="G47" s="46"/>
      <c r="H47" s="47"/>
      <c r="I47" s="92" t="s">
        <v>303</v>
      </c>
      <c r="J47" s="93" t="s">
        <v>361</v>
      </c>
      <c r="K47" s="127"/>
    </row>
    <row r="48" spans="1:13" ht="20.100000000000001" customHeight="1" x14ac:dyDescent="0.25">
      <c r="A48" s="124"/>
      <c r="B48" s="56" t="s">
        <v>187</v>
      </c>
      <c r="C48" s="46"/>
      <c r="D48" s="50"/>
      <c r="E48" s="46"/>
      <c r="F48" s="50"/>
      <c r="G48" s="46"/>
      <c r="H48" s="47"/>
      <c r="I48" s="92"/>
      <c r="J48" s="93"/>
      <c r="K48" s="127"/>
    </row>
    <row r="49" spans="1:11" ht="20.100000000000001" customHeight="1" x14ac:dyDescent="0.2">
      <c r="A49" s="133" t="s">
        <v>188</v>
      </c>
      <c r="B49" s="45" t="s">
        <v>189</v>
      </c>
      <c r="C49" s="46"/>
      <c r="D49" s="95"/>
      <c r="E49" s="46"/>
      <c r="F49" s="95"/>
      <c r="G49" s="46"/>
      <c r="H49" s="47"/>
      <c r="I49" s="49"/>
      <c r="J49" s="46"/>
      <c r="K49" s="127"/>
    </row>
    <row r="50" spans="1:11" ht="20.100000000000001" customHeight="1" x14ac:dyDescent="0.25">
      <c r="A50" s="132"/>
      <c r="B50" s="49"/>
      <c r="C50" s="46"/>
      <c r="D50" s="97"/>
      <c r="E50" s="46"/>
      <c r="F50" s="97"/>
      <c r="G50" s="50"/>
      <c r="H50" s="47"/>
      <c r="I50" s="263" t="s">
        <v>305</v>
      </c>
      <c r="J50" s="263"/>
      <c r="K50" s="290"/>
    </row>
    <row r="51" spans="1:11" ht="20.100000000000001" customHeight="1" x14ac:dyDescent="0.25">
      <c r="A51" s="124"/>
      <c r="B51" s="45" t="s">
        <v>190</v>
      </c>
      <c r="C51" s="46"/>
      <c r="D51" s="95">
        <f>SUM(D44+D49)</f>
        <v>-54790.159999999996</v>
      </c>
      <c r="E51" s="46"/>
      <c r="F51" s="95">
        <f>SUM(F44+F49)</f>
        <v>55818.13</v>
      </c>
      <c r="G51" s="50"/>
      <c r="H51" s="47"/>
      <c r="I51" s="291" t="s">
        <v>304</v>
      </c>
      <c r="J51" s="291"/>
      <c r="K51" s="292"/>
    </row>
    <row r="52" spans="1:11" ht="20.100000000000001" customHeight="1" x14ac:dyDescent="0.25">
      <c r="A52" s="136"/>
      <c r="B52" s="45"/>
      <c r="C52" s="46"/>
      <c r="D52" s="50"/>
      <c r="E52" s="46"/>
      <c r="F52" s="50"/>
      <c r="G52" s="50"/>
      <c r="H52" s="47"/>
      <c r="I52" s="263" t="s">
        <v>340</v>
      </c>
      <c r="J52" s="263"/>
      <c r="K52" s="290"/>
    </row>
    <row r="53" spans="1:11" ht="20.100000000000001" customHeight="1" x14ac:dyDescent="0.2">
      <c r="A53" s="124"/>
      <c r="B53" s="45" t="s">
        <v>191</v>
      </c>
      <c r="C53" s="46"/>
      <c r="D53" s="95">
        <f>SUM(D32+D51-D52)</f>
        <v>308792.07999999978</v>
      </c>
      <c r="E53" s="46"/>
      <c r="F53" s="95">
        <f>SUM(F32+F51-F52)</f>
        <v>-143416.24000000057</v>
      </c>
      <c r="G53" s="50"/>
      <c r="H53" s="198"/>
      <c r="I53" s="288" t="s">
        <v>352</v>
      </c>
      <c r="J53" s="288"/>
      <c r="K53" s="289"/>
    </row>
    <row r="54" spans="1:11" ht="20.100000000000001" customHeight="1" x14ac:dyDescent="0.25">
      <c r="A54" s="124"/>
      <c r="B54" s="45"/>
      <c r="C54" s="46"/>
      <c r="D54" s="95"/>
      <c r="E54" s="96"/>
      <c r="F54" s="95"/>
      <c r="G54" s="50"/>
      <c r="H54" s="198"/>
      <c r="I54" s="279" t="s">
        <v>356</v>
      </c>
      <c r="J54" s="279"/>
      <c r="K54" s="280"/>
    </row>
    <row r="55" spans="1:11" ht="20.100000000000001" customHeight="1" thickBot="1" x14ac:dyDescent="0.25">
      <c r="A55" s="137"/>
      <c r="B55" s="138"/>
      <c r="C55" s="139"/>
      <c r="D55" s="139"/>
      <c r="E55" s="139"/>
      <c r="F55" s="139"/>
      <c r="G55" s="139"/>
      <c r="H55" s="140"/>
      <c r="I55" s="138"/>
      <c r="J55" s="139"/>
      <c r="K55" s="141"/>
    </row>
    <row r="56" spans="1:11" ht="20.100000000000001" customHeight="1" thickTop="1" x14ac:dyDescent="0.2">
      <c r="A56" s="57"/>
      <c r="B56" s="49"/>
      <c r="C56" s="46"/>
      <c r="D56" s="46"/>
      <c r="E56" s="46"/>
      <c r="F56" s="46"/>
      <c r="G56" s="46"/>
      <c r="H56" s="47"/>
      <c r="I56" s="49"/>
      <c r="J56" s="46"/>
      <c r="K56" s="46"/>
    </row>
    <row r="57" spans="1:11" ht="20.100000000000001" customHeight="1" x14ac:dyDescent="0.2">
      <c r="A57" s="57"/>
      <c r="B57" s="49"/>
      <c r="C57" s="46"/>
      <c r="D57" s="46"/>
      <c r="E57" s="46"/>
      <c r="F57" s="46"/>
      <c r="G57" s="46"/>
      <c r="H57" s="47"/>
      <c r="I57" s="49"/>
      <c r="J57" s="46"/>
      <c r="K57" s="46"/>
    </row>
    <row r="58" spans="1:11" ht="20.100000000000001" customHeight="1" x14ac:dyDescent="0.2">
      <c r="A58" s="57"/>
      <c r="B58" s="49"/>
      <c r="C58" s="46"/>
      <c r="D58" s="46"/>
      <c r="E58" s="46"/>
      <c r="F58" s="46"/>
      <c r="G58" s="46"/>
      <c r="H58" s="47"/>
      <c r="I58" s="49"/>
      <c r="J58" s="46"/>
      <c r="K58" s="46"/>
    </row>
    <row r="59" spans="1:11" ht="20.100000000000001" customHeight="1" x14ac:dyDescent="0.2">
      <c r="A59" s="57"/>
      <c r="B59" s="49"/>
      <c r="C59" s="46"/>
      <c r="D59" s="46"/>
      <c r="E59" s="46"/>
      <c r="F59" s="46"/>
      <c r="G59" s="46"/>
      <c r="H59" s="47"/>
      <c r="I59" s="49"/>
      <c r="J59" s="46"/>
      <c r="K59" s="46"/>
    </row>
    <row r="60" spans="1:11" ht="20.100000000000001" customHeight="1" x14ac:dyDescent="0.2">
      <c r="A60" s="57"/>
      <c r="B60" s="49"/>
      <c r="C60" s="46"/>
      <c r="D60" s="46"/>
      <c r="E60" s="46"/>
      <c r="F60" s="46"/>
      <c r="G60" s="46"/>
      <c r="H60" s="47"/>
      <c r="I60" s="49"/>
      <c r="J60" s="46"/>
      <c r="K60" s="46"/>
    </row>
    <row r="61" spans="1:11" ht="20.100000000000001" customHeight="1" x14ac:dyDescent="0.2">
      <c r="A61" s="57"/>
      <c r="B61" s="49"/>
      <c r="C61" s="46"/>
      <c r="D61" s="46"/>
      <c r="E61" s="46"/>
      <c r="F61" s="46"/>
      <c r="G61" s="46"/>
      <c r="H61" s="47"/>
      <c r="I61" s="49"/>
      <c r="J61" s="46"/>
      <c r="K61" s="46"/>
    </row>
    <row r="62" spans="1:11" ht="20.100000000000001" customHeight="1" x14ac:dyDescent="0.2">
      <c r="A62" s="57"/>
      <c r="B62" s="49"/>
      <c r="C62" s="46"/>
      <c r="D62" s="46"/>
      <c r="E62" s="46"/>
      <c r="F62" s="46"/>
      <c r="G62" s="46"/>
      <c r="H62" s="47"/>
      <c r="I62" s="49"/>
      <c r="J62" s="46"/>
      <c r="K62" s="46"/>
    </row>
    <row r="63" spans="1:11" ht="20.100000000000001" customHeight="1" x14ac:dyDescent="0.2">
      <c r="A63" s="57"/>
      <c r="B63" s="49"/>
      <c r="C63" s="46"/>
      <c r="D63" s="46"/>
      <c r="E63" s="46"/>
      <c r="F63" s="46"/>
      <c r="G63" s="46"/>
      <c r="H63" s="47"/>
      <c r="I63" s="49"/>
      <c r="J63" s="46"/>
      <c r="K63" s="46"/>
    </row>
    <row r="64" spans="1:11" ht="20.100000000000001" customHeight="1" x14ac:dyDescent="0.2">
      <c r="A64" s="57"/>
      <c r="B64" s="49"/>
      <c r="C64" s="46"/>
      <c r="D64" s="46"/>
      <c r="E64" s="46"/>
      <c r="F64" s="46"/>
      <c r="G64" s="46"/>
      <c r="H64" s="47"/>
      <c r="I64" s="49"/>
      <c r="J64" s="46"/>
      <c r="K64" s="46"/>
    </row>
    <row r="65" spans="1:11" ht="20.100000000000001" customHeight="1" x14ac:dyDescent="0.2">
      <c r="A65" s="57"/>
      <c r="B65" s="49"/>
      <c r="C65" s="46"/>
      <c r="D65" s="46"/>
      <c r="E65" s="46"/>
      <c r="F65" s="46"/>
      <c r="G65" s="46"/>
      <c r="H65" s="47"/>
      <c r="I65" s="49"/>
      <c r="J65" s="46"/>
      <c r="K65" s="46"/>
    </row>
    <row r="66" spans="1:11" ht="20.100000000000001" customHeight="1" x14ac:dyDescent="0.2">
      <c r="A66" s="57"/>
      <c r="B66" s="49"/>
      <c r="C66" s="46"/>
      <c r="D66" s="46"/>
      <c r="E66" s="46"/>
      <c r="F66" s="46"/>
      <c r="G66" s="46"/>
      <c r="H66" s="47"/>
      <c r="I66" s="49"/>
      <c r="J66" s="46"/>
      <c r="K66" s="46"/>
    </row>
    <row r="67" spans="1:11" ht="20.100000000000001" customHeight="1" x14ac:dyDescent="0.2">
      <c r="A67" s="57"/>
      <c r="B67" s="49"/>
      <c r="C67" s="46"/>
      <c r="D67" s="46"/>
      <c r="E67" s="46"/>
      <c r="F67" s="46"/>
      <c r="G67" s="46"/>
      <c r="H67" s="47"/>
      <c r="I67" s="49"/>
      <c r="J67" s="46"/>
      <c r="K67" s="46"/>
    </row>
    <row r="68" spans="1:11" ht="20.100000000000001" customHeight="1" x14ac:dyDescent="0.2">
      <c r="A68" s="57"/>
      <c r="B68" s="49"/>
      <c r="C68" s="46"/>
      <c r="D68" s="46"/>
      <c r="E68" s="46"/>
      <c r="F68" s="46"/>
      <c r="G68" s="46"/>
      <c r="H68" s="47"/>
      <c r="I68" s="49"/>
      <c r="J68" s="46"/>
      <c r="K68" s="46"/>
    </row>
    <row r="69" spans="1:11" ht="20.100000000000001" customHeight="1" x14ac:dyDescent="0.2">
      <c r="A69" s="57"/>
      <c r="B69" s="49"/>
      <c r="C69" s="46"/>
      <c r="D69" s="46"/>
      <c r="E69" s="46"/>
      <c r="F69" s="46"/>
      <c r="G69" s="46"/>
      <c r="H69" s="47"/>
      <c r="I69" s="49"/>
      <c r="J69" s="46"/>
      <c r="K69" s="46"/>
    </row>
    <row r="70" spans="1:11" ht="20.100000000000001" customHeight="1" x14ac:dyDescent="0.2">
      <c r="A70" s="57"/>
      <c r="B70" s="49"/>
      <c r="C70" s="46"/>
      <c r="D70" s="46"/>
      <c r="E70" s="46"/>
      <c r="F70" s="46"/>
      <c r="G70" s="46"/>
      <c r="H70" s="47"/>
      <c r="I70" s="49"/>
      <c r="J70" s="46"/>
      <c r="K70" s="46"/>
    </row>
    <row r="71" spans="1:11" ht="20.100000000000001" customHeight="1" x14ac:dyDescent="0.2">
      <c r="A71" s="57"/>
      <c r="H71" s="38"/>
    </row>
    <row r="72" spans="1:11" s="58" customFormat="1" ht="20.100000000000001" customHeight="1" x14ac:dyDescent="0.25">
      <c r="A72" s="57"/>
      <c r="B72" s="33"/>
      <c r="C72" s="34"/>
      <c r="D72" s="34"/>
      <c r="E72" s="34"/>
      <c r="F72" s="34"/>
      <c r="G72" s="34"/>
      <c r="H72" s="38"/>
      <c r="I72" s="33"/>
      <c r="J72" s="34"/>
      <c r="K72" s="34"/>
    </row>
    <row r="73" spans="1:11" s="58" customFormat="1" ht="20.100000000000001" customHeight="1" x14ac:dyDescent="0.25">
      <c r="A73" s="57"/>
      <c r="B73" s="33"/>
      <c r="C73" s="34"/>
      <c r="D73" s="34"/>
      <c r="E73" s="34"/>
      <c r="F73" s="34"/>
      <c r="G73" s="34"/>
      <c r="H73" s="38"/>
      <c r="I73" s="33"/>
      <c r="J73" s="34"/>
      <c r="K73" s="34"/>
    </row>
    <row r="74" spans="1:11" s="58" customFormat="1" ht="20.100000000000001" customHeight="1" x14ac:dyDescent="0.25">
      <c r="A74" s="57"/>
      <c r="B74" s="33"/>
      <c r="C74" s="34"/>
      <c r="D74" s="34"/>
      <c r="E74" s="34"/>
      <c r="F74" s="34"/>
      <c r="G74" s="34"/>
      <c r="H74" s="38"/>
      <c r="I74" s="33"/>
      <c r="J74" s="34"/>
      <c r="K74" s="34"/>
    </row>
    <row r="75" spans="1:11" s="58" customFormat="1" ht="20.100000000000001" customHeight="1" x14ac:dyDescent="0.25">
      <c r="A75" s="57"/>
      <c r="B75" s="33"/>
      <c r="C75" s="34"/>
      <c r="D75" s="34"/>
      <c r="E75" s="34"/>
      <c r="F75" s="34"/>
      <c r="G75" s="34"/>
      <c r="H75" s="38"/>
      <c r="I75" s="33"/>
      <c r="J75" s="34"/>
      <c r="K75" s="34"/>
    </row>
    <row r="76" spans="1:11" ht="20.100000000000001" customHeight="1" x14ac:dyDescent="0.2">
      <c r="A76" s="57"/>
      <c r="H76" s="38"/>
    </row>
    <row r="77" spans="1:11" ht="20.100000000000001" customHeight="1" x14ac:dyDescent="0.2">
      <c r="A77" s="57"/>
      <c r="H77" s="38"/>
    </row>
    <row r="78" spans="1:11" ht="20.100000000000001" customHeight="1" x14ac:dyDescent="0.2">
      <c r="A78" s="57"/>
      <c r="H78" s="38"/>
    </row>
    <row r="79" spans="1:11" ht="20.100000000000001" customHeight="1" x14ac:dyDescent="0.2">
      <c r="A79" s="57"/>
      <c r="H79" s="38"/>
    </row>
    <row r="80" spans="1:11" ht="20.100000000000001" customHeight="1" x14ac:dyDescent="0.2">
      <c r="A80" s="57"/>
      <c r="H80" s="38"/>
    </row>
    <row r="81" spans="1:11" ht="20.100000000000001" customHeight="1" x14ac:dyDescent="0.2">
      <c r="A81" s="57"/>
      <c r="H81" s="38"/>
    </row>
    <row r="82" spans="1:11" ht="20.100000000000001" customHeight="1" x14ac:dyDescent="0.2">
      <c r="A82" s="57"/>
      <c r="H82" s="38"/>
    </row>
    <row r="83" spans="1:11" ht="20.100000000000001" customHeight="1" x14ac:dyDescent="0.2">
      <c r="A83" s="57"/>
      <c r="H83" s="38"/>
    </row>
    <row r="84" spans="1:11" ht="20.100000000000001" customHeight="1" x14ac:dyDescent="0.2">
      <c r="A84" s="57"/>
      <c r="H84" s="38"/>
    </row>
    <row r="85" spans="1:11" ht="20.100000000000001" customHeight="1" x14ac:dyDescent="0.2">
      <c r="A85" s="57"/>
      <c r="H85" s="38"/>
    </row>
    <row r="86" spans="1:11" ht="20.100000000000001" customHeight="1" x14ac:dyDescent="0.2">
      <c r="A86" s="57"/>
      <c r="H86" s="38"/>
    </row>
    <row r="87" spans="1:11" ht="20.100000000000001" customHeight="1" x14ac:dyDescent="0.2">
      <c r="A87" s="57"/>
      <c r="H87" s="38"/>
    </row>
    <row r="88" spans="1:11" ht="20.100000000000001" customHeight="1" x14ac:dyDescent="0.2">
      <c r="A88" s="57"/>
      <c r="H88" s="38"/>
    </row>
    <row r="89" spans="1:11" ht="20.100000000000001" customHeight="1" x14ac:dyDescent="0.2">
      <c r="A89" s="57"/>
      <c r="H89" s="38"/>
    </row>
    <row r="90" spans="1:11" ht="20.100000000000001" customHeight="1" x14ac:dyDescent="0.2">
      <c r="A90" s="57"/>
      <c r="H90" s="38"/>
    </row>
    <row r="91" spans="1:11" ht="20.100000000000001" customHeight="1" x14ac:dyDescent="0.2">
      <c r="A91" s="35"/>
      <c r="B91" s="35"/>
      <c r="C91" s="35"/>
      <c r="D91" s="35"/>
      <c r="E91" s="35"/>
      <c r="F91" s="35"/>
      <c r="G91" s="35"/>
      <c r="H91" s="35"/>
      <c r="I91" s="35"/>
      <c r="J91" s="35"/>
      <c r="K91" s="35"/>
    </row>
    <row r="92" spans="1:11" ht="20.100000000000001" customHeight="1" x14ac:dyDescent="0.2">
      <c r="A92" s="35"/>
      <c r="B92" s="35"/>
      <c r="C92" s="35"/>
      <c r="D92" s="35"/>
      <c r="E92" s="35"/>
      <c r="F92" s="35"/>
      <c r="G92" s="35"/>
      <c r="H92" s="35"/>
      <c r="I92" s="35"/>
      <c r="J92" s="35"/>
      <c r="K92" s="35"/>
    </row>
    <row r="93" spans="1:11" ht="20.100000000000001" customHeight="1" x14ac:dyDescent="0.2">
      <c r="A93" s="35"/>
      <c r="B93" s="35"/>
      <c r="C93" s="35"/>
      <c r="D93" s="35"/>
      <c r="E93" s="35"/>
      <c r="F93" s="35"/>
      <c r="G93" s="35"/>
      <c r="H93" s="35"/>
      <c r="I93" s="35"/>
      <c r="J93" s="35"/>
      <c r="K93" s="35"/>
    </row>
    <row r="94" spans="1:11" ht="20.100000000000001" customHeight="1" x14ac:dyDescent="0.2">
      <c r="A94" s="35"/>
      <c r="B94" s="35"/>
      <c r="C94" s="35"/>
      <c r="D94" s="35"/>
      <c r="E94" s="35"/>
      <c r="F94" s="35"/>
      <c r="G94" s="35"/>
      <c r="H94" s="35"/>
      <c r="I94" s="35"/>
      <c r="J94" s="35"/>
      <c r="K94" s="35"/>
    </row>
    <row r="95" spans="1:11" ht="20.100000000000001" customHeight="1" x14ac:dyDescent="0.2">
      <c r="A95" s="35"/>
      <c r="B95" s="35"/>
      <c r="C95" s="35"/>
      <c r="D95" s="35"/>
      <c r="E95" s="35"/>
      <c r="F95" s="35"/>
      <c r="G95" s="35"/>
      <c r="H95" s="35"/>
      <c r="I95" s="35"/>
      <c r="J95" s="35"/>
      <c r="K95" s="35"/>
    </row>
    <row r="96" spans="1:11" ht="20.100000000000001" customHeight="1" x14ac:dyDescent="0.2">
      <c r="A96" s="35"/>
      <c r="B96" s="35"/>
      <c r="C96" s="35"/>
      <c r="D96" s="35"/>
      <c r="E96" s="35"/>
      <c r="F96" s="35"/>
      <c r="G96" s="35"/>
      <c r="H96" s="35"/>
      <c r="I96" s="35"/>
      <c r="J96" s="35"/>
      <c r="K96" s="35"/>
    </row>
    <row r="97" s="35" customFormat="1" ht="20.100000000000001" customHeight="1" x14ac:dyDescent="0.2"/>
    <row r="98" s="35" customFormat="1" ht="20.100000000000001" customHeight="1" x14ac:dyDescent="0.2"/>
    <row r="99" s="35" customFormat="1" ht="20.100000000000001" customHeight="1" x14ac:dyDescent="0.2"/>
    <row r="100" s="35" customFormat="1" ht="20.100000000000001" customHeight="1" x14ac:dyDescent="0.2"/>
    <row r="101" s="35" customFormat="1" ht="20.100000000000001" customHeight="1" x14ac:dyDescent="0.2"/>
    <row r="102" s="35" customFormat="1" ht="20.100000000000001" customHeight="1" x14ac:dyDescent="0.2"/>
    <row r="103" s="35" customFormat="1" ht="20.100000000000001" customHeight="1" x14ac:dyDescent="0.2"/>
    <row r="104" s="35" customFormat="1" ht="20.100000000000001" customHeight="1" x14ac:dyDescent="0.2"/>
    <row r="105" s="35" customFormat="1" ht="20.100000000000001" customHeight="1" x14ac:dyDescent="0.2"/>
    <row r="106" s="35" customFormat="1" ht="20.100000000000001" customHeight="1" x14ac:dyDescent="0.2"/>
    <row r="107" s="35" customFormat="1" ht="20.100000000000001" customHeight="1" x14ac:dyDescent="0.2"/>
    <row r="108" s="35" customFormat="1" ht="20.100000000000001" customHeight="1" x14ac:dyDescent="0.2"/>
    <row r="109" s="35" customFormat="1" ht="20.100000000000001" customHeight="1" x14ac:dyDescent="0.2"/>
    <row r="110" s="35" customFormat="1" ht="20.100000000000001" customHeight="1" x14ac:dyDescent="0.2"/>
    <row r="111" s="35" customFormat="1" ht="20.100000000000001" customHeight="1" x14ac:dyDescent="0.2"/>
    <row r="112" s="35" customFormat="1" ht="20.100000000000001" customHeight="1" x14ac:dyDescent="0.2"/>
    <row r="113" s="35" customFormat="1" ht="20.100000000000001" customHeight="1" x14ac:dyDescent="0.2"/>
    <row r="114" s="35" customFormat="1" ht="20.100000000000001" customHeight="1" x14ac:dyDescent="0.2"/>
    <row r="115" s="35" customFormat="1" ht="20.100000000000001" customHeight="1" x14ac:dyDescent="0.2"/>
    <row r="116" s="35" customFormat="1" ht="20.100000000000001" customHeight="1" x14ac:dyDescent="0.2"/>
    <row r="117" s="35" customFormat="1" ht="20.100000000000001" customHeight="1" x14ac:dyDescent="0.2"/>
    <row r="118" s="35" customFormat="1" ht="20.100000000000001" customHeight="1" x14ac:dyDescent="0.2"/>
    <row r="119" s="35" customFormat="1" ht="20.100000000000001" customHeight="1" x14ac:dyDescent="0.2"/>
    <row r="120" s="35" customFormat="1" ht="20.100000000000001" customHeight="1" x14ac:dyDescent="0.2"/>
    <row r="121" s="35" customFormat="1" ht="20.100000000000001" customHeight="1" x14ac:dyDescent="0.2"/>
    <row r="122" s="35" customFormat="1" ht="20.100000000000001" customHeight="1" x14ac:dyDescent="0.2"/>
    <row r="123" s="35" customFormat="1" ht="20.100000000000001" customHeight="1" x14ac:dyDescent="0.2"/>
    <row r="124" s="35" customFormat="1" ht="20.100000000000001" customHeight="1" x14ac:dyDescent="0.2"/>
    <row r="125" s="35" customFormat="1" ht="20.100000000000001" customHeight="1" x14ac:dyDescent="0.2"/>
    <row r="126" s="35" customFormat="1" ht="20.100000000000001" customHeight="1" x14ac:dyDescent="0.2"/>
    <row r="127" s="35" customFormat="1" ht="20.100000000000001" customHeight="1" x14ac:dyDescent="0.2"/>
    <row r="128" s="35" customFormat="1" ht="20.100000000000001" customHeight="1" x14ac:dyDescent="0.2"/>
    <row r="129" s="35" customFormat="1" ht="20.100000000000001" customHeight="1" x14ac:dyDescent="0.2"/>
    <row r="130" s="35" customFormat="1" ht="20.100000000000001" customHeight="1" x14ac:dyDescent="0.2"/>
    <row r="131" s="35" customFormat="1" ht="20.100000000000001" customHeight="1" x14ac:dyDescent="0.2"/>
    <row r="132" s="35" customFormat="1" ht="20.100000000000001" customHeight="1" x14ac:dyDescent="0.2"/>
    <row r="133" s="35" customFormat="1" ht="20.100000000000001" customHeight="1" x14ac:dyDescent="0.2"/>
  </sheetData>
  <mergeCells count="12">
    <mergeCell ref="I54:K54"/>
    <mergeCell ref="A1:K1"/>
    <mergeCell ref="A2:K2"/>
    <mergeCell ref="C4:D4"/>
    <mergeCell ref="E4:F4"/>
    <mergeCell ref="C5:D5"/>
    <mergeCell ref="E5:F5"/>
    <mergeCell ref="I43:K43"/>
    <mergeCell ref="I50:K50"/>
    <mergeCell ref="I51:K51"/>
    <mergeCell ref="I52:K52"/>
    <mergeCell ref="I53:K53"/>
  </mergeCells>
  <pageMargins left="0" right="0" top="0" bottom="0" header="0.31496062992125984" footer="0.31496062992125984"/>
  <pageSetup paperSize="9" scale="49" orientation="landscape"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C93"/>
  <sheetViews>
    <sheetView workbookViewId="0">
      <selection sqref="A1:C92"/>
    </sheetView>
  </sheetViews>
  <sheetFormatPr defaultColWidth="46.85546875" defaultRowHeight="15" x14ac:dyDescent="0.25"/>
  <cols>
    <col min="1" max="1" width="64.85546875" customWidth="1"/>
  </cols>
  <sheetData>
    <row r="1" spans="1:3" ht="36.75" customHeight="1" thickTop="1" x14ac:dyDescent="0.25">
      <c r="A1" s="293" t="s">
        <v>79</v>
      </c>
      <c r="B1" s="294"/>
      <c r="C1" s="295"/>
    </row>
    <row r="2" spans="1:3" ht="30.75" customHeight="1" thickBot="1" x14ac:dyDescent="0.3">
      <c r="A2" s="296" t="s">
        <v>1</v>
      </c>
      <c r="B2" s="297"/>
      <c r="C2" s="298"/>
    </row>
    <row r="3" spans="1:3" ht="15.75" thickBot="1" x14ac:dyDescent="0.3">
      <c r="A3" s="17"/>
      <c r="B3" s="1" t="s">
        <v>3</v>
      </c>
      <c r="C3" s="8" t="s">
        <v>4</v>
      </c>
    </row>
    <row r="4" spans="1:3" ht="15.75" thickBot="1" x14ac:dyDescent="0.3">
      <c r="A4" s="18" t="s">
        <v>5</v>
      </c>
      <c r="B4" s="2"/>
      <c r="C4" s="10"/>
    </row>
    <row r="5" spans="1:3" ht="15.75" thickBot="1" x14ac:dyDescent="0.3">
      <c r="A5" s="19" t="s">
        <v>6</v>
      </c>
      <c r="B5" s="2"/>
      <c r="C5" s="10"/>
    </row>
    <row r="6" spans="1:3" ht="15.75" thickBot="1" x14ac:dyDescent="0.3">
      <c r="A6" s="19" t="s">
        <v>7</v>
      </c>
      <c r="B6" s="2" t="s">
        <v>8</v>
      </c>
      <c r="C6" s="10" t="s">
        <v>8</v>
      </c>
    </row>
    <row r="7" spans="1:3" ht="15.75" thickBot="1" x14ac:dyDescent="0.3">
      <c r="A7" s="19" t="s">
        <v>9</v>
      </c>
      <c r="B7" s="2" t="s">
        <v>8</v>
      </c>
      <c r="C7" s="10" t="s">
        <v>8</v>
      </c>
    </row>
    <row r="8" spans="1:3" ht="15.75" thickBot="1" x14ac:dyDescent="0.3">
      <c r="A8" s="19" t="s">
        <v>10</v>
      </c>
      <c r="B8" s="2" t="s">
        <v>8</v>
      </c>
      <c r="C8" s="10" t="s">
        <v>8</v>
      </c>
    </row>
    <row r="9" spans="1:3" ht="15.75" thickBot="1" x14ac:dyDescent="0.3">
      <c r="A9" s="19" t="s">
        <v>11</v>
      </c>
      <c r="B9" s="2" t="s">
        <v>8</v>
      </c>
      <c r="C9" s="10" t="s">
        <v>8</v>
      </c>
    </row>
    <row r="10" spans="1:3" ht="15.75" thickBot="1" x14ac:dyDescent="0.3">
      <c r="A10" s="19" t="s">
        <v>12</v>
      </c>
      <c r="B10" s="2" t="s">
        <v>8</v>
      </c>
      <c r="C10" s="10" t="s">
        <v>8</v>
      </c>
    </row>
    <row r="11" spans="1:3" ht="15.75" thickBot="1" x14ac:dyDescent="0.3">
      <c r="A11" s="19" t="s">
        <v>13</v>
      </c>
      <c r="B11" s="3" t="s">
        <v>8</v>
      </c>
      <c r="C11" s="12" t="s">
        <v>8</v>
      </c>
    </row>
    <row r="12" spans="1:3" ht="15.75" thickBot="1" x14ac:dyDescent="0.3">
      <c r="A12" s="20" t="s">
        <v>14</v>
      </c>
      <c r="B12" s="4" t="s">
        <v>8</v>
      </c>
      <c r="C12" s="14" t="s">
        <v>8</v>
      </c>
    </row>
    <row r="13" spans="1:3" ht="15.75" thickBot="1" x14ac:dyDescent="0.3">
      <c r="A13" s="19" t="s">
        <v>15</v>
      </c>
      <c r="B13" s="2"/>
      <c r="C13" s="10"/>
    </row>
    <row r="14" spans="1:3" ht="15.75" thickBot="1" x14ac:dyDescent="0.3">
      <c r="A14" s="19" t="s">
        <v>16</v>
      </c>
      <c r="B14" s="2" t="s">
        <v>8</v>
      </c>
      <c r="C14" s="10" t="s">
        <v>8</v>
      </c>
    </row>
    <row r="15" spans="1:3" ht="15.75" thickBot="1" x14ac:dyDescent="0.3">
      <c r="A15" s="19" t="s">
        <v>17</v>
      </c>
      <c r="B15" s="2" t="s">
        <v>8</v>
      </c>
      <c r="C15" s="10" t="s">
        <v>8</v>
      </c>
    </row>
    <row r="16" spans="1:3" ht="15.75" thickBot="1" x14ac:dyDescent="0.3">
      <c r="A16" s="19" t="s">
        <v>18</v>
      </c>
      <c r="B16" s="3" t="s">
        <v>8</v>
      </c>
      <c r="C16" s="12" t="s">
        <v>8</v>
      </c>
    </row>
    <row r="17" spans="1:3" ht="15.75" thickBot="1" x14ac:dyDescent="0.3">
      <c r="A17" s="20" t="s">
        <v>14</v>
      </c>
      <c r="B17" s="4" t="s">
        <v>8</v>
      </c>
      <c r="C17" s="14" t="s">
        <v>8</v>
      </c>
    </row>
    <row r="18" spans="1:3" ht="15.75" customHeight="1" thickBot="1" x14ac:dyDescent="0.3">
      <c r="A18" s="19" t="s">
        <v>19</v>
      </c>
      <c r="B18" s="2" t="s">
        <v>8</v>
      </c>
      <c r="C18" s="10" t="s">
        <v>8</v>
      </c>
    </row>
    <row r="19" spans="1:3" ht="15.75" thickBot="1" x14ac:dyDescent="0.3">
      <c r="A19" s="19" t="s">
        <v>20</v>
      </c>
      <c r="B19" s="2" t="s">
        <v>8</v>
      </c>
      <c r="C19" s="10" t="s">
        <v>8</v>
      </c>
    </row>
    <row r="20" spans="1:3" ht="15.75" thickBot="1" x14ac:dyDescent="0.3">
      <c r="A20" s="19" t="s">
        <v>21</v>
      </c>
      <c r="B20" s="2" t="s">
        <v>8</v>
      </c>
      <c r="C20" s="10" t="s">
        <v>8</v>
      </c>
    </row>
    <row r="21" spans="1:3" ht="15.75" thickBot="1" x14ac:dyDescent="0.3">
      <c r="A21" s="19" t="s">
        <v>80</v>
      </c>
      <c r="B21" s="2" t="s">
        <v>8</v>
      </c>
      <c r="C21" s="10" t="s">
        <v>8</v>
      </c>
    </row>
    <row r="22" spans="1:3" ht="15.75" customHeight="1" thickBot="1" x14ac:dyDescent="0.3">
      <c r="A22" s="19" t="s">
        <v>23</v>
      </c>
      <c r="B22" s="2" t="s">
        <v>8</v>
      </c>
      <c r="C22" s="10" t="s">
        <v>8</v>
      </c>
    </row>
    <row r="23" spans="1:3" ht="15.75" thickBot="1" x14ac:dyDescent="0.3">
      <c r="A23" s="19" t="s">
        <v>81</v>
      </c>
      <c r="B23" s="2" t="s">
        <v>8</v>
      </c>
      <c r="C23" s="10" t="s">
        <v>8</v>
      </c>
    </row>
    <row r="24" spans="1:3" ht="15.75" thickBot="1" x14ac:dyDescent="0.3">
      <c r="A24" s="19" t="s">
        <v>82</v>
      </c>
      <c r="B24" s="3" t="s">
        <v>8</v>
      </c>
      <c r="C24" s="12" t="s">
        <v>8</v>
      </c>
    </row>
    <row r="25" spans="1:3" ht="15.75" thickBot="1" x14ac:dyDescent="0.3">
      <c r="A25" s="20" t="s">
        <v>14</v>
      </c>
      <c r="B25" s="4" t="s">
        <v>8</v>
      </c>
      <c r="C25" s="14" t="s">
        <v>8</v>
      </c>
    </row>
    <row r="26" spans="1:3" ht="15.75" thickBot="1" x14ac:dyDescent="0.3">
      <c r="A26" s="19" t="s">
        <v>25</v>
      </c>
      <c r="B26" s="2" t="s">
        <v>8</v>
      </c>
      <c r="C26" s="10" t="s">
        <v>8</v>
      </c>
    </row>
    <row r="27" spans="1:3" ht="15.75" thickBot="1" x14ac:dyDescent="0.3">
      <c r="A27" s="18" t="s">
        <v>26</v>
      </c>
      <c r="B27" s="5" t="s">
        <v>8</v>
      </c>
      <c r="C27" s="15" t="s">
        <v>8</v>
      </c>
    </row>
    <row r="28" spans="1:3" ht="15.75" thickBot="1" x14ac:dyDescent="0.3">
      <c r="A28" s="18" t="s">
        <v>27</v>
      </c>
      <c r="B28" s="2"/>
      <c r="C28" s="10"/>
    </row>
    <row r="29" spans="1:3" ht="15.75" thickBot="1" x14ac:dyDescent="0.3">
      <c r="A29" s="19" t="s">
        <v>28</v>
      </c>
      <c r="B29" s="2"/>
      <c r="C29" s="10"/>
    </row>
    <row r="30" spans="1:3" ht="15.75" thickBot="1" x14ac:dyDescent="0.3">
      <c r="A30" s="19" t="s">
        <v>29</v>
      </c>
      <c r="B30" s="2" t="s">
        <v>8</v>
      </c>
      <c r="C30" s="10" t="s">
        <v>8</v>
      </c>
    </row>
    <row r="31" spans="1:3" ht="15.75" thickBot="1" x14ac:dyDescent="0.3">
      <c r="A31" s="19" t="s">
        <v>30</v>
      </c>
      <c r="B31" s="2" t="s">
        <v>8</v>
      </c>
      <c r="C31" s="10" t="s">
        <v>8</v>
      </c>
    </row>
    <row r="32" spans="1:3" ht="15.75" thickBot="1" x14ac:dyDescent="0.3">
      <c r="A32" s="19" t="s">
        <v>31</v>
      </c>
      <c r="B32" s="2" t="s">
        <v>8</v>
      </c>
      <c r="C32" s="10" t="s">
        <v>8</v>
      </c>
    </row>
    <row r="33" spans="1:3" ht="15.75" thickBot="1" x14ac:dyDescent="0.3">
      <c r="A33" s="19" t="s">
        <v>12</v>
      </c>
      <c r="B33" s="2" t="s">
        <v>8</v>
      </c>
      <c r="C33" s="10" t="s">
        <v>8</v>
      </c>
    </row>
    <row r="34" spans="1:3" ht="15.75" thickBot="1" x14ac:dyDescent="0.3">
      <c r="A34" s="19" t="s">
        <v>32</v>
      </c>
      <c r="B34" s="2" t="s">
        <v>8</v>
      </c>
      <c r="C34" s="10" t="s">
        <v>8</v>
      </c>
    </row>
    <row r="35" spans="1:3" ht="15.75" thickBot="1" x14ac:dyDescent="0.3">
      <c r="A35" s="19" t="s">
        <v>33</v>
      </c>
      <c r="B35" s="3" t="s">
        <v>8</v>
      </c>
      <c r="C35" s="12" t="s">
        <v>8</v>
      </c>
    </row>
    <row r="36" spans="1:3" ht="15.75" thickBot="1" x14ac:dyDescent="0.3">
      <c r="A36" s="20" t="s">
        <v>14</v>
      </c>
      <c r="B36" s="4" t="s">
        <v>8</v>
      </c>
      <c r="C36" s="14" t="s">
        <v>8</v>
      </c>
    </row>
    <row r="37" spans="1:3" ht="15.75" thickBot="1" x14ac:dyDescent="0.3">
      <c r="A37" s="19" t="s">
        <v>34</v>
      </c>
      <c r="B37" s="2"/>
      <c r="C37" s="10"/>
    </row>
    <row r="38" spans="1:3" ht="15.75" thickBot="1" x14ac:dyDescent="0.3">
      <c r="A38" s="19" t="s">
        <v>35</v>
      </c>
      <c r="B38" s="2" t="s">
        <v>8</v>
      </c>
      <c r="C38" s="10" t="s">
        <v>8</v>
      </c>
    </row>
    <row r="39" spans="1:3" ht="15.75" thickBot="1" x14ac:dyDescent="0.3">
      <c r="A39" s="19" t="s">
        <v>36</v>
      </c>
      <c r="B39" s="2" t="s">
        <v>8</v>
      </c>
      <c r="C39" s="10" t="s">
        <v>8</v>
      </c>
    </row>
    <row r="40" spans="1:3" ht="15.75" thickBot="1" x14ac:dyDescent="0.3">
      <c r="A40" s="19" t="s">
        <v>37</v>
      </c>
      <c r="B40" s="2" t="s">
        <v>8</v>
      </c>
      <c r="C40" s="10" t="s">
        <v>8</v>
      </c>
    </row>
    <row r="41" spans="1:3" ht="15.75" thickBot="1" x14ac:dyDescent="0.3">
      <c r="A41" s="19" t="s">
        <v>83</v>
      </c>
      <c r="B41" s="2" t="s">
        <v>8</v>
      </c>
      <c r="C41" s="10" t="s">
        <v>8</v>
      </c>
    </row>
    <row r="42" spans="1:3" ht="15.75" thickBot="1" x14ac:dyDescent="0.3">
      <c r="A42" s="19" t="s">
        <v>39</v>
      </c>
      <c r="B42" s="2" t="s">
        <v>8</v>
      </c>
      <c r="C42" s="10" t="s">
        <v>8</v>
      </c>
    </row>
    <row r="43" spans="1:3" ht="15.75" thickBot="1" x14ac:dyDescent="0.3">
      <c r="A43" s="19" t="s">
        <v>40</v>
      </c>
      <c r="B43" s="3" t="s">
        <v>8</v>
      </c>
      <c r="C43" s="12" t="s">
        <v>8</v>
      </c>
    </row>
    <row r="44" spans="1:3" ht="15.75" thickBot="1" x14ac:dyDescent="0.3">
      <c r="A44" s="20" t="s">
        <v>14</v>
      </c>
      <c r="B44" s="2" t="s">
        <v>8</v>
      </c>
      <c r="C44" s="10" t="s">
        <v>8</v>
      </c>
    </row>
    <row r="45" spans="1:3" ht="15.75" thickBot="1" x14ac:dyDescent="0.3">
      <c r="A45" s="18" t="s">
        <v>41</v>
      </c>
      <c r="B45" s="3" t="s">
        <v>8</v>
      </c>
      <c r="C45" s="12" t="s">
        <v>8</v>
      </c>
    </row>
    <row r="46" spans="1:3" ht="15.75" thickBot="1" x14ac:dyDescent="0.3">
      <c r="A46" s="18" t="s">
        <v>42</v>
      </c>
      <c r="B46" s="6" t="s">
        <v>8</v>
      </c>
      <c r="C46" s="16" t="s">
        <v>8</v>
      </c>
    </row>
    <row r="47" spans="1:3" ht="15.75" thickBot="1" x14ac:dyDescent="0.3">
      <c r="A47" s="18" t="s">
        <v>43</v>
      </c>
      <c r="B47" s="2"/>
      <c r="C47" s="10"/>
    </row>
    <row r="48" spans="1:3" ht="15.75" thickBot="1" x14ac:dyDescent="0.3">
      <c r="A48" s="19" t="s">
        <v>44</v>
      </c>
      <c r="B48" s="2"/>
      <c r="C48" s="10"/>
    </row>
    <row r="49" spans="1:3" ht="15.75" thickBot="1" x14ac:dyDescent="0.3">
      <c r="A49" s="19" t="s">
        <v>45</v>
      </c>
      <c r="B49" s="2" t="s">
        <v>8</v>
      </c>
      <c r="C49" s="10" t="s">
        <v>8</v>
      </c>
    </row>
    <row r="50" spans="1:3" ht="15.75" thickBot="1" x14ac:dyDescent="0.3">
      <c r="A50" s="19" t="s">
        <v>46</v>
      </c>
      <c r="B50" s="2" t="s">
        <v>8</v>
      </c>
      <c r="C50" s="10" t="s">
        <v>8</v>
      </c>
    </row>
    <row r="51" spans="1:3" ht="15.75" thickBot="1" x14ac:dyDescent="0.3">
      <c r="A51" s="19" t="s">
        <v>47</v>
      </c>
      <c r="B51" s="2" t="s">
        <v>8</v>
      </c>
      <c r="C51" s="10" t="s">
        <v>8</v>
      </c>
    </row>
    <row r="52" spans="1:3" ht="15.75" thickBot="1" x14ac:dyDescent="0.3">
      <c r="A52" s="19" t="s">
        <v>48</v>
      </c>
      <c r="B52" s="3" t="s">
        <v>8</v>
      </c>
      <c r="C52" s="12" t="s">
        <v>8</v>
      </c>
    </row>
    <row r="53" spans="1:3" ht="15.75" thickBot="1" x14ac:dyDescent="0.3">
      <c r="A53" s="20" t="s">
        <v>14</v>
      </c>
      <c r="B53" s="4" t="s">
        <v>8</v>
      </c>
      <c r="C53" s="14" t="s">
        <v>8</v>
      </c>
    </row>
    <row r="54" spans="1:3" ht="15.75" thickBot="1" x14ac:dyDescent="0.3">
      <c r="A54" s="19" t="s">
        <v>49</v>
      </c>
      <c r="B54" s="2" t="s">
        <v>8</v>
      </c>
      <c r="C54" s="10" t="s">
        <v>8</v>
      </c>
    </row>
    <row r="55" spans="1:3" ht="15.75" thickBot="1" x14ac:dyDescent="0.3">
      <c r="A55" s="19" t="s">
        <v>50</v>
      </c>
      <c r="B55" s="2" t="s">
        <v>8</v>
      </c>
      <c r="C55" s="10" t="s">
        <v>8</v>
      </c>
    </row>
    <row r="56" spans="1:3" ht="15.75" thickBot="1" x14ac:dyDescent="0.3">
      <c r="A56" s="19" t="s">
        <v>51</v>
      </c>
      <c r="B56" s="2" t="s">
        <v>8</v>
      </c>
      <c r="C56" s="10" t="s">
        <v>8</v>
      </c>
    </row>
    <row r="57" spans="1:3" ht="15.75" customHeight="1" thickBot="1" x14ac:dyDescent="0.3">
      <c r="A57" s="19" t="s">
        <v>52</v>
      </c>
      <c r="B57" s="3" t="s">
        <v>8</v>
      </c>
      <c r="C57" s="12" t="s">
        <v>8</v>
      </c>
    </row>
    <row r="58" spans="1:3" ht="15.75" thickBot="1" x14ac:dyDescent="0.3">
      <c r="A58" s="20" t="s">
        <v>14</v>
      </c>
      <c r="B58" s="4" t="s">
        <v>8</v>
      </c>
      <c r="C58" s="14" t="s">
        <v>8</v>
      </c>
    </row>
    <row r="59" spans="1:3" ht="15.75" thickBot="1" x14ac:dyDescent="0.3">
      <c r="A59" s="19" t="s">
        <v>53</v>
      </c>
      <c r="B59" s="2"/>
      <c r="C59" s="10"/>
    </row>
    <row r="60" spans="1:3" ht="15.75" thickBot="1" x14ac:dyDescent="0.3">
      <c r="A60" s="19" t="s">
        <v>54</v>
      </c>
      <c r="B60" s="2" t="s">
        <v>8</v>
      </c>
      <c r="C60" s="10" t="s">
        <v>8</v>
      </c>
    </row>
    <row r="61" spans="1:3" ht="15.75" thickBot="1" x14ac:dyDescent="0.3">
      <c r="A61" s="19" t="s">
        <v>55</v>
      </c>
      <c r="B61" s="2" t="s">
        <v>8</v>
      </c>
      <c r="C61" s="10" t="s">
        <v>8</v>
      </c>
    </row>
    <row r="62" spans="1:3" ht="15.75" thickBot="1" x14ac:dyDescent="0.3">
      <c r="A62" s="19" t="s">
        <v>56</v>
      </c>
      <c r="B62" s="3" t="s">
        <v>8</v>
      </c>
      <c r="C62" s="12" t="s">
        <v>8</v>
      </c>
    </row>
    <row r="63" spans="1:3" ht="15.75" thickBot="1" x14ac:dyDescent="0.3">
      <c r="A63" s="20" t="s">
        <v>14</v>
      </c>
      <c r="B63" s="4" t="s">
        <v>8</v>
      </c>
      <c r="C63" s="14" t="s">
        <v>8</v>
      </c>
    </row>
    <row r="64" spans="1:3" ht="15.75" thickBot="1" x14ac:dyDescent="0.3">
      <c r="A64" s="19" t="s">
        <v>57</v>
      </c>
      <c r="B64" s="2" t="s">
        <v>8</v>
      </c>
      <c r="C64" s="10" t="s">
        <v>8</v>
      </c>
    </row>
    <row r="65" spans="1:3" ht="15.75" thickBot="1" x14ac:dyDescent="0.3">
      <c r="A65" s="18" t="s">
        <v>58</v>
      </c>
      <c r="B65" s="2" t="s">
        <v>8</v>
      </c>
      <c r="C65" s="10" t="s">
        <v>8</v>
      </c>
    </row>
    <row r="66" spans="1:3" ht="15.75" thickBot="1" x14ac:dyDescent="0.3">
      <c r="A66" s="18" t="s">
        <v>59</v>
      </c>
      <c r="B66" s="2"/>
      <c r="C66" s="10"/>
    </row>
    <row r="67" spans="1:3" ht="15.75" thickBot="1" x14ac:dyDescent="0.3">
      <c r="A67" s="19" t="s">
        <v>60</v>
      </c>
      <c r="B67" s="2" t="s">
        <v>8</v>
      </c>
      <c r="C67" s="10" t="s">
        <v>8</v>
      </c>
    </row>
    <row r="68" spans="1:3" ht="15.75" thickBot="1" x14ac:dyDescent="0.3">
      <c r="A68" s="19" t="s">
        <v>61</v>
      </c>
      <c r="B68" s="3" t="s">
        <v>8</v>
      </c>
      <c r="C68" s="12" t="s">
        <v>8</v>
      </c>
    </row>
    <row r="69" spans="1:3" ht="15.75" thickBot="1" x14ac:dyDescent="0.3">
      <c r="A69" s="20" t="s">
        <v>14</v>
      </c>
      <c r="B69" s="4" t="s">
        <v>8</v>
      </c>
      <c r="C69" s="14" t="s">
        <v>8</v>
      </c>
    </row>
    <row r="70" spans="1:3" ht="15.75" thickBot="1" x14ac:dyDescent="0.3">
      <c r="A70" s="19" t="s">
        <v>62</v>
      </c>
      <c r="B70" s="2"/>
      <c r="C70" s="10"/>
    </row>
    <row r="71" spans="1:3" ht="15.75" thickBot="1" x14ac:dyDescent="0.3">
      <c r="A71" s="19" t="s">
        <v>63</v>
      </c>
      <c r="B71" s="2"/>
      <c r="C71" s="10"/>
    </row>
    <row r="72" spans="1:3" ht="15.75" thickBot="1" x14ac:dyDescent="0.3">
      <c r="A72" s="19" t="s">
        <v>64</v>
      </c>
      <c r="B72" s="2" t="s">
        <v>8</v>
      </c>
      <c r="C72" s="10" t="s">
        <v>8</v>
      </c>
    </row>
    <row r="73" spans="1:3" ht="15.75" thickBot="1" x14ac:dyDescent="0.3">
      <c r="A73" s="19" t="s">
        <v>65</v>
      </c>
      <c r="B73" s="2" t="s">
        <v>8</v>
      </c>
      <c r="C73" s="10" t="s">
        <v>8</v>
      </c>
    </row>
    <row r="74" spans="1:3" ht="15.75" thickBot="1" x14ac:dyDescent="0.3">
      <c r="A74" s="19" t="s">
        <v>66</v>
      </c>
      <c r="B74" s="2" t="s">
        <v>8</v>
      </c>
      <c r="C74" s="10" t="s">
        <v>8</v>
      </c>
    </row>
    <row r="75" spans="1:3" ht="15.75" thickBot="1" x14ac:dyDescent="0.3">
      <c r="A75" s="19" t="s">
        <v>25</v>
      </c>
      <c r="B75" s="3" t="s">
        <v>8</v>
      </c>
      <c r="C75" s="12" t="s">
        <v>8</v>
      </c>
    </row>
    <row r="76" spans="1:3" ht="15.75" thickBot="1" x14ac:dyDescent="0.3">
      <c r="A76" s="20" t="s">
        <v>14</v>
      </c>
      <c r="B76" s="4" t="s">
        <v>8</v>
      </c>
      <c r="C76" s="14" t="s">
        <v>8</v>
      </c>
    </row>
    <row r="77" spans="1:3" ht="15.75" thickBot="1" x14ac:dyDescent="0.3">
      <c r="A77" s="19" t="s">
        <v>67</v>
      </c>
      <c r="B77" s="2" t="s">
        <v>8</v>
      </c>
      <c r="C77" s="10" t="s">
        <v>8</v>
      </c>
    </row>
    <row r="78" spans="1:3" ht="15.75" thickBot="1" x14ac:dyDescent="0.3">
      <c r="A78" s="19" t="s">
        <v>68</v>
      </c>
      <c r="B78" s="2"/>
      <c r="C78" s="10"/>
    </row>
    <row r="79" spans="1:3" ht="15.75" customHeight="1" thickBot="1" x14ac:dyDescent="0.3">
      <c r="A79" s="19" t="s">
        <v>69</v>
      </c>
      <c r="B79" s="2" t="s">
        <v>8</v>
      </c>
      <c r="C79" s="10" t="s">
        <v>8</v>
      </c>
    </row>
    <row r="80" spans="1:3" ht="15.75" thickBot="1" x14ac:dyDescent="0.3">
      <c r="A80" s="19" t="s">
        <v>70</v>
      </c>
      <c r="B80" s="2" t="s">
        <v>8</v>
      </c>
      <c r="C80" s="10" t="s">
        <v>8</v>
      </c>
    </row>
    <row r="81" spans="1:3" ht="15.75" thickBot="1" x14ac:dyDescent="0.3">
      <c r="A81" s="19" t="s">
        <v>71</v>
      </c>
      <c r="B81" s="2" t="s">
        <v>8</v>
      </c>
      <c r="C81" s="10" t="s">
        <v>8</v>
      </c>
    </row>
    <row r="82" spans="1:3" ht="15.75" thickBot="1" x14ac:dyDescent="0.3">
      <c r="A82" s="19" t="s">
        <v>72</v>
      </c>
      <c r="B82" s="2" t="s">
        <v>8</v>
      </c>
      <c r="C82" s="10" t="s">
        <v>8</v>
      </c>
    </row>
    <row r="83" spans="1:3" ht="15.75" thickBot="1" x14ac:dyDescent="0.3">
      <c r="A83" s="19" t="s">
        <v>73</v>
      </c>
      <c r="B83" s="2" t="s">
        <v>8</v>
      </c>
      <c r="C83" s="10" t="s">
        <v>8</v>
      </c>
    </row>
    <row r="84" spans="1:3" ht="15.75" thickBot="1" x14ac:dyDescent="0.3">
      <c r="A84" s="19" t="s">
        <v>74</v>
      </c>
      <c r="B84" s="2" t="s">
        <v>8</v>
      </c>
      <c r="C84" s="10" t="s">
        <v>8</v>
      </c>
    </row>
    <row r="85" spans="1:3" ht="15.75" thickBot="1" x14ac:dyDescent="0.3">
      <c r="A85" s="19" t="s">
        <v>75</v>
      </c>
      <c r="B85" s="2" t="s">
        <v>8</v>
      </c>
      <c r="C85" s="10" t="s">
        <v>8</v>
      </c>
    </row>
    <row r="86" spans="1:3" ht="15.75" thickBot="1" x14ac:dyDescent="0.3">
      <c r="A86" s="19" t="s">
        <v>76</v>
      </c>
      <c r="B86" s="3" t="s">
        <v>8</v>
      </c>
      <c r="C86" s="12" t="s">
        <v>8</v>
      </c>
    </row>
    <row r="87" spans="1:3" ht="15.75" thickBot="1" x14ac:dyDescent="0.3">
      <c r="A87" s="20" t="s">
        <v>14</v>
      </c>
      <c r="B87" s="2" t="s">
        <v>8</v>
      </c>
      <c r="C87" s="10" t="s">
        <v>8</v>
      </c>
    </row>
    <row r="88" spans="1:3" ht="15.75" thickBot="1" x14ac:dyDescent="0.3">
      <c r="A88" s="19"/>
      <c r="B88" s="4" t="s">
        <v>8</v>
      </c>
      <c r="C88" s="14" t="s">
        <v>8</v>
      </c>
    </row>
    <row r="89" spans="1:3" ht="15.75" thickBot="1" x14ac:dyDescent="0.3">
      <c r="A89" s="19"/>
      <c r="B89" s="2"/>
      <c r="C89" s="10"/>
    </row>
    <row r="90" spans="1:3" ht="15.75" thickBot="1" x14ac:dyDescent="0.3">
      <c r="A90" s="18" t="s">
        <v>77</v>
      </c>
      <c r="B90" s="3" t="s">
        <v>8</v>
      </c>
      <c r="C90" s="12" t="s">
        <v>8</v>
      </c>
    </row>
    <row r="91" spans="1:3" ht="15.75" customHeight="1" thickBot="1" x14ac:dyDescent="0.3">
      <c r="A91" s="18" t="s">
        <v>78</v>
      </c>
      <c r="B91" s="6" t="s">
        <v>8</v>
      </c>
      <c r="C91" s="16" t="s">
        <v>8</v>
      </c>
    </row>
    <row r="92" spans="1:3" ht="15.75" thickBot="1" x14ac:dyDescent="0.3">
      <c r="A92" s="21"/>
      <c r="B92" s="22"/>
      <c r="C92" s="23"/>
    </row>
    <row r="93" spans="1:3" ht="15.75" thickTop="1" x14ac:dyDescent="0.25"/>
  </sheetData>
  <mergeCells count="2">
    <mergeCell ref="A1:C1"/>
    <mergeCell ref="A2:C2"/>
  </mergeCells>
  <printOptions horizontalCentered="1"/>
  <pageMargins left="0.11811023622047245" right="0.11811023622047245" top="0.15748031496062992" bottom="0.15748031496062992" header="0.31496062992125984" footer="0.31496062992125984"/>
  <pageSetup paperSize="9" scale="56"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7"/>
  <sheetViews>
    <sheetView workbookViewId="0">
      <selection activeCell="B8" sqref="B8"/>
    </sheetView>
  </sheetViews>
  <sheetFormatPr defaultRowHeight="15" x14ac:dyDescent="0.25"/>
  <cols>
    <col min="1" max="1" width="51.85546875" customWidth="1"/>
    <col min="2" max="10" width="15.42578125" customWidth="1"/>
  </cols>
  <sheetData>
    <row r="1" spans="1:10" ht="17.25" thickTop="1" thickBot="1" x14ac:dyDescent="0.3">
      <c r="A1" s="299" t="s">
        <v>110</v>
      </c>
      <c r="B1" s="300"/>
      <c r="C1" s="300"/>
      <c r="D1" s="300"/>
      <c r="E1" s="300"/>
      <c r="F1" s="300"/>
      <c r="G1" s="300"/>
      <c r="H1" s="300"/>
      <c r="I1" s="300"/>
      <c r="J1" s="301"/>
    </row>
    <row r="2" spans="1:10" ht="23.25" thickBot="1" x14ac:dyDescent="0.3">
      <c r="A2" s="11"/>
      <c r="B2" s="7" t="s">
        <v>45</v>
      </c>
      <c r="C2" s="7" t="s">
        <v>46</v>
      </c>
      <c r="D2" s="7" t="s">
        <v>111</v>
      </c>
      <c r="E2" s="7" t="s">
        <v>112</v>
      </c>
      <c r="F2" s="7" t="s">
        <v>49</v>
      </c>
      <c r="G2" s="7" t="s">
        <v>113</v>
      </c>
      <c r="H2" s="7" t="s">
        <v>55</v>
      </c>
      <c r="I2" s="7" t="s">
        <v>56</v>
      </c>
      <c r="J2" s="25" t="s">
        <v>14</v>
      </c>
    </row>
    <row r="3" spans="1:10" ht="21.75" customHeight="1" thickBot="1" x14ac:dyDescent="0.3">
      <c r="A3" s="26" t="s">
        <v>165</v>
      </c>
      <c r="B3" s="2" t="s">
        <v>86</v>
      </c>
      <c r="C3" s="2" t="s">
        <v>86</v>
      </c>
      <c r="D3" s="2" t="s">
        <v>86</v>
      </c>
      <c r="E3" s="2" t="s">
        <v>86</v>
      </c>
      <c r="F3" s="2" t="s">
        <v>86</v>
      </c>
      <c r="G3" s="2" t="s">
        <v>86</v>
      </c>
      <c r="H3" s="2" t="s">
        <v>86</v>
      </c>
      <c r="I3" s="2" t="s">
        <v>86</v>
      </c>
      <c r="J3" s="10" t="s">
        <v>86</v>
      </c>
    </row>
    <row r="4" spans="1:10" ht="21.75" customHeight="1" thickBot="1" x14ac:dyDescent="0.3">
      <c r="A4" s="11" t="s">
        <v>114</v>
      </c>
      <c r="B4" s="2"/>
      <c r="C4" s="2"/>
      <c r="D4" s="2"/>
      <c r="E4" s="2"/>
      <c r="F4" s="2"/>
      <c r="G4" s="2"/>
      <c r="H4" s="2"/>
      <c r="I4" s="2" t="s">
        <v>86</v>
      </c>
      <c r="J4" s="10" t="s">
        <v>86</v>
      </c>
    </row>
    <row r="5" spans="1:10" ht="21.75" customHeight="1" thickBot="1" x14ac:dyDescent="0.3">
      <c r="A5" s="11" t="s">
        <v>115</v>
      </c>
      <c r="B5" s="2">
        <v>0</v>
      </c>
      <c r="C5" s="2" t="s">
        <v>86</v>
      </c>
      <c r="D5" s="2"/>
      <c r="E5" s="2"/>
      <c r="F5" s="2" t="s">
        <v>86</v>
      </c>
      <c r="G5" s="2"/>
      <c r="H5" s="2" t="s">
        <v>86</v>
      </c>
      <c r="I5" s="2"/>
      <c r="J5" s="10" t="s">
        <v>86</v>
      </c>
    </row>
    <row r="6" spans="1:10" ht="21.75" customHeight="1" thickBot="1" x14ac:dyDescent="0.3">
      <c r="A6" s="11" t="s">
        <v>116</v>
      </c>
      <c r="B6" s="2"/>
      <c r="C6" s="2"/>
      <c r="D6" s="2"/>
      <c r="E6" s="2"/>
      <c r="F6" s="2"/>
      <c r="G6" s="2"/>
      <c r="H6" s="2" t="s">
        <v>86</v>
      </c>
      <c r="I6" s="2" t="s">
        <v>86</v>
      </c>
      <c r="J6" s="10">
        <v>0</v>
      </c>
    </row>
    <row r="7" spans="1:10" ht="21.75" customHeight="1" thickBot="1" x14ac:dyDescent="0.3">
      <c r="A7" s="11" t="s">
        <v>117</v>
      </c>
      <c r="B7" s="2"/>
      <c r="C7" s="2"/>
      <c r="D7" s="2"/>
      <c r="E7" s="2"/>
      <c r="F7" s="2"/>
      <c r="G7" s="2"/>
      <c r="H7" s="2"/>
      <c r="I7" s="2" t="s">
        <v>86</v>
      </c>
      <c r="J7" s="10" t="s">
        <v>86</v>
      </c>
    </row>
    <row r="8" spans="1:10" ht="21.75" customHeight="1" thickBot="1" x14ac:dyDescent="0.3">
      <c r="A8" s="11" t="s">
        <v>118</v>
      </c>
      <c r="B8" s="3">
        <v>338392.57</v>
      </c>
      <c r="C8" s="3"/>
      <c r="D8" s="3"/>
      <c r="E8" s="3"/>
      <c r="F8" s="3"/>
      <c r="G8" s="3"/>
      <c r="H8" s="3"/>
      <c r="I8" s="3" t="s">
        <v>86</v>
      </c>
      <c r="J8" s="12" t="s">
        <v>86</v>
      </c>
    </row>
    <row r="9" spans="1:10" ht="21.75" customHeight="1" thickBot="1" x14ac:dyDescent="0.3">
      <c r="A9" s="26" t="s">
        <v>161</v>
      </c>
      <c r="B9" s="2" t="s">
        <v>86</v>
      </c>
      <c r="C9" s="2" t="s">
        <v>86</v>
      </c>
      <c r="D9" s="2" t="s">
        <v>86</v>
      </c>
      <c r="E9" s="2" t="s">
        <v>86</v>
      </c>
      <c r="F9" s="2" t="s">
        <v>86</v>
      </c>
      <c r="G9" s="2" t="s">
        <v>86</v>
      </c>
      <c r="H9" s="2" t="s">
        <v>86</v>
      </c>
      <c r="I9" s="2" t="s">
        <v>86</v>
      </c>
      <c r="J9" s="10" t="s">
        <v>86</v>
      </c>
    </row>
    <row r="10" spans="1:10" ht="21.75" customHeight="1" thickBot="1" x14ac:dyDescent="0.3">
      <c r="A10" s="11" t="s">
        <v>115</v>
      </c>
      <c r="B10" s="2"/>
      <c r="C10" s="2"/>
      <c r="D10" s="2"/>
      <c r="E10" s="2"/>
      <c r="F10" s="2" t="s">
        <v>86</v>
      </c>
      <c r="G10" s="2"/>
      <c r="H10" s="2"/>
      <c r="I10" s="2"/>
      <c r="J10" s="10" t="s">
        <v>86</v>
      </c>
    </row>
    <row r="11" spans="1:10" ht="21.75" customHeight="1" thickBot="1" x14ac:dyDescent="0.3">
      <c r="A11" s="11" t="s">
        <v>116</v>
      </c>
      <c r="B11" s="2"/>
      <c r="C11" s="2"/>
      <c r="D11" s="2"/>
      <c r="E11" s="2"/>
      <c r="F11" s="2"/>
      <c r="G11" s="2"/>
      <c r="H11" s="2"/>
      <c r="I11" s="2"/>
      <c r="J11" s="10">
        <v>0</v>
      </c>
    </row>
    <row r="12" spans="1:10" ht="21.75" customHeight="1" thickBot="1" x14ac:dyDescent="0.3">
      <c r="A12" s="11" t="s">
        <v>119</v>
      </c>
      <c r="B12" s="2"/>
      <c r="C12" s="2"/>
      <c r="D12" s="2"/>
      <c r="E12" s="2"/>
      <c r="F12" s="2"/>
      <c r="G12" s="2"/>
      <c r="H12" s="2"/>
      <c r="I12" s="2"/>
      <c r="J12" s="10" t="s">
        <v>86</v>
      </c>
    </row>
    <row r="13" spans="1:10" ht="21.75" customHeight="1" thickBot="1" x14ac:dyDescent="0.3">
      <c r="A13" s="11" t="s">
        <v>118</v>
      </c>
      <c r="B13" s="3"/>
      <c r="C13" s="3"/>
      <c r="D13" s="3"/>
      <c r="E13" s="3"/>
      <c r="F13" s="3"/>
      <c r="G13" s="3"/>
      <c r="H13" s="3"/>
      <c r="I13" s="3" t="s">
        <v>86</v>
      </c>
      <c r="J13" s="12" t="s">
        <v>86</v>
      </c>
    </row>
    <row r="14" spans="1:10" ht="21.75" customHeight="1" thickBot="1" x14ac:dyDescent="0.3">
      <c r="A14" s="26" t="s">
        <v>166</v>
      </c>
      <c r="B14" s="6" t="s">
        <v>86</v>
      </c>
      <c r="C14" s="6" t="s">
        <v>86</v>
      </c>
      <c r="D14" s="6" t="s">
        <v>86</v>
      </c>
      <c r="E14" s="6" t="s">
        <v>86</v>
      </c>
      <c r="F14" s="6" t="s">
        <v>86</v>
      </c>
      <c r="G14" s="6" t="s">
        <v>86</v>
      </c>
      <c r="H14" s="6" t="s">
        <v>86</v>
      </c>
      <c r="I14" s="6" t="s">
        <v>86</v>
      </c>
      <c r="J14" s="16" t="s">
        <v>86</v>
      </c>
    </row>
    <row r="15" spans="1:10" x14ac:dyDescent="0.25">
      <c r="A15" s="27"/>
      <c r="J15" s="28"/>
    </row>
    <row r="16" spans="1:10" ht="15.75" thickBot="1" x14ac:dyDescent="0.3">
      <c r="A16" s="21"/>
      <c r="B16" s="22"/>
      <c r="C16" s="22"/>
      <c r="D16" s="22"/>
      <c r="E16" s="22"/>
      <c r="F16" s="22"/>
      <c r="G16" s="22"/>
      <c r="H16" s="22"/>
      <c r="I16" s="22"/>
      <c r="J16" s="23"/>
    </row>
    <row r="17" ht="15.75" thickTop="1" x14ac:dyDescent="0.25"/>
  </sheetData>
  <mergeCells count="1">
    <mergeCell ref="A1:J1"/>
  </mergeCells>
  <pageMargins left="0.31496062992125984" right="0.11811023622047245" top="0.74803149606299213" bottom="0.74803149606299213" header="0.31496062992125984" footer="0.31496062992125984"/>
  <pageSetup paperSize="9" scale="74"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C39"/>
  <sheetViews>
    <sheetView workbookViewId="0">
      <selection activeCell="E10" sqref="E10"/>
    </sheetView>
  </sheetViews>
  <sheetFormatPr defaultRowHeight="15" x14ac:dyDescent="0.25"/>
  <cols>
    <col min="1" max="1" width="84.140625" customWidth="1"/>
    <col min="2" max="3" width="20.85546875" customWidth="1"/>
  </cols>
  <sheetData>
    <row r="1" spans="1:3" ht="39.75" customHeight="1" thickTop="1" thickBot="1" x14ac:dyDescent="0.3">
      <c r="A1" s="299" t="s">
        <v>120</v>
      </c>
      <c r="B1" s="300"/>
      <c r="C1" s="301"/>
    </row>
    <row r="2" spans="1:3" ht="15.75" thickBot="1" x14ac:dyDescent="0.3">
      <c r="A2" s="24" t="s">
        <v>2</v>
      </c>
      <c r="B2" s="1" t="s">
        <v>3</v>
      </c>
      <c r="C2" s="8" t="s">
        <v>4</v>
      </c>
    </row>
    <row r="3" spans="1:3" ht="15.75" thickBot="1" x14ac:dyDescent="0.3">
      <c r="A3" s="18" t="s">
        <v>121</v>
      </c>
      <c r="B3" s="2"/>
      <c r="C3" s="10"/>
    </row>
    <row r="4" spans="1:3" ht="15.75" thickBot="1" x14ac:dyDescent="0.3">
      <c r="A4" s="19" t="s">
        <v>101</v>
      </c>
      <c r="B4" s="2" t="s">
        <v>86</v>
      </c>
      <c r="C4" s="10" t="s">
        <v>86</v>
      </c>
    </row>
    <row r="5" spans="1:3" ht="15.75" thickBot="1" x14ac:dyDescent="0.3">
      <c r="A5" s="19" t="s">
        <v>122</v>
      </c>
      <c r="B5" s="2"/>
      <c r="C5" s="10"/>
    </row>
    <row r="6" spans="1:3" ht="15.75" thickBot="1" x14ac:dyDescent="0.3">
      <c r="A6" s="19" t="s">
        <v>123</v>
      </c>
      <c r="B6" s="2" t="s">
        <v>86</v>
      </c>
      <c r="C6" s="10" t="s">
        <v>86</v>
      </c>
    </row>
    <row r="7" spans="1:3" ht="15.75" thickBot="1" x14ac:dyDescent="0.3">
      <c r="A7" s="19" t="s">
        <v>59</v>
      </c>
      <c r="B7" s="2" t="s">
        <v>86</v>
      </c>
      <c r="C7" s="10" t="s">
        <v>86</v>
      </c>
    </row>
    <row r="8" spans="1:3" ht="15.75" thickBot="1" x14ac:dyDescent="0.3">
      <c r="A8" s="19" t="s">
        <v>124</v>
      </c>
      <c r="B8" s="2" t="s">
        <v>86</v>
      </c>
      <c r="C8" s="10" t="s">
        <v>86</v>
      </c>
    </row>
    <row r="9" spans="1:3" ht="15.75" thickBot="1" x14ac:dyDescent="0.3">
      <c r="A9" s="19" t="s">
        <v>96</v>
      </c>
      <c r="B9" s="2" t="s">
        <v>86</v>
      </c>
      <c r="C9" s="10" t="s">
        <v>86</v>
      </c>
    </row>
    <row r="10" spans="1:3" ht="15.75" thickBot="1" x14ac:dyDescent="0.3">
      <c r="A10" s="19" t="s">
        <v>125</v>
      </c>
      <c r="B10" s="2" t="s">
        <v>86</v>
      </c>
      <c r="C10" s="10" t="s">
        <v>86</v>
      </c>
    </row>
    <row r="11" spans="1:3" ht="15.75" thickBot="1" x14ac:dyDescent="0.3">
      <c r="A11" s="19" t="s">
        <v>126</v>
      </c>
      <c r="B11" s="3" t="s">
        <v>8</v>
      </c>
      <c r="C11" s="12" t="s">
        <v>8</v>
      </c>
    </row>
    <row r="12" spans="1:3" ht="15.75" thickBot="1" x14ac:dyDescent="0.3">
      <c r="A12" s="19"/>
      <c r="B12" s="2" t="s">
        <v>86</v>
      </c>
      <c r="C12" s="10" t="s">
        <v>86</v>
      </c>
    </row>
    <row r="13" spans="1:3" ht="15.75" thickBot="1" x14ac:dyDescent="0.3">
      <c r="A13" s="19" t="s">
        <v>127</v>
      </c>
      <c r="B13" s="2"/>
      <c r="C13" s="10"/>
    </row>
    <row r="14" spans="1:3" ht="15.75" thickBot="1" x14ac:dyDescent="0.3">
      <c r="A14" s="19" t="s">
        <v>128</v>
      </c>
      <c r="B14" s="2" t="s">
        <v>86</v>
      </c>
      <c r="C14" s="10" t="s">
        <v>86</v>
      </c>
    </row>
    <row r="15" spans="1:3" ht="15.75" thickBot="1" x14ac:dyDescent="0.3">
      <c r="A15" s="19" t="s">
        <v>129</v>
      </c>
      <c r="B15" s="2" t="s">
        <v>86</v>
      </c>
      <c r="C15" s="10" t="s">
        <v>86</v>
      </c>
    </row>
    <row r="16" spans="1:3" ht="15.75" thickBot="1" x14ac:dyDescent="0.3">
      <c r="A16" s="19" t="s">
        <v>130</v>
      </c>
      <c r="B16" s="3" t="s">
        <v>8</v>
      </c>
      <c r="C16" s="12" t="s">
        <v>8</v>
      </c>
    </row>
    <row r="17" spans="1:3" ht="15.75" thickBot="1" x14ac:dyDescent="0.3">
      <c r="A17" s="19"/>
      <c r="B17" s="2" t="s">
        <v>86</v>
      </c>
      <c r="C17" s="10" t="s">
        <v>86</v>
      </c>
    </row>
    <row r="18" spans="1:3" ht="15.75" thickBot="1" x14ac:dyDescent="0.3">
      <c r="A18" s="19" t="s">
        <v>131</v>
      </c>
      <c r="B18" s="2"/>
      <c r="C18" s="10"/>
    </row>
    <row r="19" spans="1:3" ht="15.75" thickBot="1" x14ac:dyDescent="0.3">
      <c r="A19" s="19" t="s">
        <v>132</v>
      </c>
      <c r="B19" s="2" t="s">
        <v>86</v>
      </c>
      <c r="C19" s="10" t="s">
        <v>86</v>
      </c>
    </row>
    <row r="20" spans="1:3" ht="15.75" thickBot="1" x14ac:dyDescent="0.3">
      <c r="A20" s="19" t="s">
        <v>133</v>
      </c>
      <c r="B20" s="3" t="s">
        <v>8</v>
      </c>
      <c r="C20" s="12" t="s">
        <v>8</v>
      </c>
    </row>
    <row r="21" spans="1:3" ht="15.75" thickBot="1" x14ac:dyDescent="0.3">
      <c r="A21" s="20" t="s">
        <v>14</v>
      </c>
      <c r="B21" s="4" t="s">
        <v>86</v>
      </c>
      <c r="C21" s="14" t="s">
        <v>86</v>
      </c>
    </row>
    <row r="22" spans="1:3" ht="15.75" thickBot="1" x14ac:dyDescent="0.3">
      <c r="A22" s="18" t="s">
        <v>134</v>
      </c>
      <c r="B22" s="2"/>
      <c r="C22" s="10"/>
    </row>
    <row r="23" spans="1:3" ht="15.75" thickBot="1" x14ac:dyDescent="0.3">
      <c r="A23" s="19" t="s">
        <v>135</v>
      </c>
      <c r="B23" s="2" t="s">
        <v>86</v>
      </c>
      <c r="C23" s="10" t="s">
        <v>86</v>
      </c>
    </row>
    <row r="24" spans="1:3" ht="15.75" thickBot="1" x14ac:dyDescent="0.3">
      <c r="A24" s="19" t="s">
        <v>136</v>
      </c>
      <c r="B24" s="2" t="s">
        <v>86</v>
      </c>
      <c r="C24" s="10" t="s">
        <v>86</v>
      </c>
    </row>
    <row r="25" spans="1:3" ht="15.75" thickBot="1" x14ac:dyDescent="0.3">
      <c r="A25" s="19" t="s">
        <v>137</v>
      </c>
      <c r="B25" s="2" t="s">
        <v>86</v>
      </c>
      <c r="C25" s="10" t="s">
        <v>86</v>
      </c>
    </row>
    <row r="26" spans="1:3" ht="15.75" thickBot="1" x14ac:dyDescent="0.3">
      <c r="A26" s="19" t="s">
        <v>138</v>
      </c>
      <c r="B26" s="3" t="s">
        <v>8</v>
      </c>
      <c r="C26" s="12" t="s">
        <v>8</v>
      </c>
    </row>
    <row r="27" spans="1:3" ht="15.75" thickBot="1" x14ac:dyDescent="0.3">
      <c r="A27" s="20" t="s">
        <v>14</v>
      </c>
      <c r="B27" s="4" t="s">
        <v>86</v>
      </c>
      <c r="C27" s="14" t="s">
        <v>86</v>
      </c>
    </row>
    <row r="28" spans="1:3" ht="15.75" thickBot="1" x14ac:dyDescent="0.3">
      <c r="A28" s="18" t="s">
        <v>139</v>
      </c>
      <c r="B28" s="2"/>
      <c r="C28" s="10"/>
    </row>
    <row r="29" spans="1:3" ht="15.75" thickBot="1" x14ac:dyDescent="0.3">
      <c r="A29" s="19" t="s">
        <v>140</v>
      </c>
      <c r="B29" s="2" t="s">
        <v>86</v>
      </c>
      <c r="C29" s="10" t="s">
        <v>86</v>
      </c>
    </row>
    <row r="30" spans="1:3" ht="15.75" thickBot="1" x14ac:dyDescent="0.3">
      <c r="A30" s="19" t="s">
        <v>141</v>
      </c>
      <c r="B30" s="2" t="s">
        <v>86</v>
      </c>
      <c r="C30" s="10" t="s">
        <v>86</v>
      </c>
    </row>
    <row r="31" spans="1:3" ht="15.75" thickBot="1" x14ac:dyDescent="0.3">
      <c r="A31" s="19" t="s">
        <v>142</v>
      </c>
      <c r="B31" s="3" t="s">
        <v>8</v>
      </c>
      <c r="C31" s="12" t="s">
        <v>8</v>
      </c>
    </row>
    <row r="32" spans="1:3" ht="15.75" thickBot="1" x14ac:dyDescent="0.3">
      <c r="A32" s="20" t="s">
        <v>14</v>
      </c>
      <c r="B32" s="4" t="s">
        <v>86</v>
      </c>
      <c r="C32" s="14" t="s">
        <v>86</v>
      </c>
    </row>
    <row r="33" spans="1:3" ht="15.75" thickBot="1" x14ac:dyDescent="0.3">
      <c r="A33" s="18" t="s">
        <v>143</v>
      </c>
      <c r="B33" s="2"/>
      <c r="C33" s="10"/>
    </row>
    <row r="34" spans="1:3" ht="15.75" thickBot="1" x14ac:dyDescent="0.3">
      <c r="A34" s="19" t="s">
        <v>144</v>
      </c>
      <c r="B34" s="2" t="s">
        <v>86</v>
      </c>
      <c r="C34" s="10" t="s">
        <v>86</v>
      </c>
    </row>
    <row r="35" spans="1:3" ht="15.75" thickBot="1" x14ac:dyDescent="0.3">
      <c r="A35" s="19" t="s">
        <v>145</v>
      </c>
      <c r="B35" s="3" t="s">
        <v>8</v>
      </c>
      <c r="C35" s="12" t="s">
        <v>8</v>
      </c>
    </row>
    <row r="36" spans="1:3" ht="15.75" thickBot="1" x14ac:dyDescent="0.3">
      <c r="A36" s="19" t="s">
        <v>146</v>
      </c>
      <c r="B36" s="2" t="s">
        <v>86</v>
      </c>
      <c r="C36" s="10" t="s">
        <v>86</v>
      </c>
    </row>
    <row r="37" spans="1:3" x14ac:dyDescent="0.25">
      <c r="A37" s="27"/>
      <c r="C37" s="28"/>
    </row>
    <row r="38" spans="1:3" ht="15.75" thickBot="1" x14ac:dyDescent="0.3">
      <c r="A38" s="21"/>
      <c r="B38" s="22"/>
      <c r="C38" s="23"/>
    </row>
    <row r="39" spans="1:3" ht="15.75" thickTop="1" x14ac:dyDescent="0.25"/>
  </sheetData>
  <mergeCells count="1">
    <mergeCell ref="A1:C1"/>
  </mergeCells>
  <pageMargins left="0.31496062992125984" right="0.11811023622047245" top="0.74803149606299213" bottom="0.74803149606299213" header="0.31496062992125984" footer="0.31496062992125984"/>
  <pageSetup paperSize="9" scale="78"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E18"/>
  <sheetViews>
    <sheetView workbookViewId="0">
      <selection activeCell="A6" sqref="A6"/>
    </sheetView>
  </sheetViews>
  <sheetFormatPr defaultRowHeight="15" x14ac:dyDescent="0.25"/>
  <cols>
    <col min="1" max="1" width="43.7109375" customWidth="1"/>
    <col min="2" max="5" width="18.28515625" customWidth="1"/>
  </cols>
  <sheetData>
    <row r="1" spans="1:5" ht="38.25" customHeight="1" thickTop="1" thickBot="1" x14ac:dyDescent="0.3">
      <c r="A1" s="299" t="s">
        <v>147</v>
      </c>
      <c r="B1" s="300"/>
      <c r="C1" s="300"/>
      <c r="D1" s="300"/>
      <c r="E1" s="301"/>
    </row>
    <row r="2" spans="1:5" ht="24" customHeight="1" thickBot="1" x14ac:dyDescent="0.3">
      <c r="A2" s="9" t="s">
        <v>148</v>
      </c>
      <c r="B2" s="2"/>
      <c r="C2" s="1" t="s">
        <v>3</v>
      </c>
      <c r="D2" s="2"/>
      <c r="E2" s="8" t="s">
        <v>4</v>
      </c>
    </row>
    <row r="3" spans="1:5" ht="24" customHeight="1" thickBot="1" x14ac:dyDescent="0.3">
      <c r="A3" s="11" t="s">
        <v>149</v>
      </c>
      <c r="B3" s="2"/>
      <c r="C3" s="2" t="s">
        <v>86</v>
      </c>
      <c r="D3" s="2"/>
      <c r="E3" s="10" t="s">
        <v>86</v>
      </c>
    </row>
    <row r="4" spans="1:5" ht="24" customHeight="1" thickBot="1" x14ac:dyDescent="0.3">
      <c r="A4" s="11" t="s">
        <v>150</v>
      </c>
      <c r="B4" s="2" t="s">
        <v>86</v>
      </c>
      <c r="C4" s="2"/>
      <c r="D4" s="2" t="s">
        <v>86</v>
      </c>
      <c r="E4" s="10" t="s">
        <v>86</v>
      </c>
    </row>
    <row r="5" spans="1:5" ht="24" customHeight="1" thickBot="1" x14ac:dyDescent="0.3">
      <c r="A5" s="11" t="s">
        <v>151</v>
      </c>
      <c r="B5" s="2" t="s">
        <v>86</v>
      </c>
      <c r="C5" s="2" t="s">
        <v>86</v>
      </c>
      <c r="D5" s="2" t="s">
        <v>86</v>
      </c>
      <c r="E5" s="10" t="s">
        <v>86</v>
      </c>
    </row>
    <row r="6" spans="1:5" ht="24" customHeight="1" thickBot="1" x14ac:dyDescent="0.3">
      <c r="A6" s="11" t="s">
        <v>28</v>
      </c>
      <c r="B6" s="2"/>
      <c r="C6" s="2" t="s">
        <v>86</v>
      </c>
      <c r="D6" s="2"/>
      <c r="E6" s="10" t="s">
        <v>86</v>
      </c>
    </row>
    <row r="7" spans="1:5" ht="24" customHeight="1" thickBot="1" x14ac:dyDescent="0.3">
      <c r="A7" s="11" t="s">
        <v>152</v>
      </c>
      <c r="B7" s="2"/>
      <c r="C7" s="2" t="s">
        <v>86</v>
      </c>
      <c r="D7" s="2"/>
      <c r="E7" s="10" t="s">
        <v>86</v>
      </c>
    </row>
    <row r="8" spans="1:5" ht="24" customHeight="1" thickBot="1" x14ac:dyDescent="0.3">
      <c r="A8" s="11" t="s">
        <v>153</v>
      </c>
      <c r="B8" s="2"/>
      <c r="C8" s="2" t="s">
        <v>86</v>
      </c>
      <c r="D8" s="2"/>
      <c r="E8" s="10" t="s">
        <v>86</v>
      </c>
    </row>
    <row r="9" spans="1:5" ht="24" customHeight="1" thickBot="1" x14ac:dyDescent="0.3">
      <c r="A9" s="11" t="s">
        <v>24</v>
      </c>
      <c r="B9" s="2"/>
      <c r="C9" s="2" t="s">
        <v>86</v>
      </c>
      <c r="D9" s="2"/>
      <c r="E9" s="10" t="s">
        <v>86</v>
      </c>
    </row>
    <row r="10" spans="1:5" ht="24" customHeight="1" thickBot="1" x14ac:dyDescent="0.3">
      <c r="A10" s="13" t="s">
        <v>42</v>
      </c>
      <c r="B10" s="2"/>
      <c r="C10" s="4" t="s">
        <v>86</v>
      </c>
      <c r="D10" s="2"/>
      <c r="E10" s="14" t="s">
        <v>86</v>
      </c>
    </row>
    <row r="11" spans="1:5" ht="24" customHeight="1" thickBot="1" x14ac:dyDescent="0.3">
      <c r="A11" s="9" t="s">
        <v>154</v>
      </c>
      <c r="B11" s="2"/>
      <c r="C11" s="2"/>
      <c r="D11" s="2"/>
      <c r="E11" s="10"/>
    </row>
    <row r="12" spans="1:5" ht="24" customHeight="1" thickBot="1" x14ac:dyDescent="0.3">
      <c r="A12" s="11" t="s">
        <v>155</v>
      </c>
      <c r="B12" s="2"/>
      <c r="C12" s="2" t="s">
        <v>86</v>
      </c>
      <c r="D12" s="2"/>
      <c r="E12" s="10" t="s">
        <v>86</v>
      </c>
    </row>
    <row r="13" spans="1:5" ht="24" customHeight="1" thickBot="1" x14ac:dyDescent="0.3">
      <c r="A13" s="11" t="s">
        <v>63</v>
      </c>
      <c r="B13" s="2"/>
      <c r="C13" s="2" t="s">
        <v>86</v>
      </c>
      <c r="D13" s="2"/>
      <c r="E13" s="10" t="s">
        <v>86</v>
      </c>
    </row>
    <row r="14" spans="1:5" ht="24" customHeight="1" thickBot="1" x14ac:dyDescent="0.3">
      <c r="A14" s="11" t="s">
        <v>67</v>
      </c>
      <c r="B14" s="2"/>
      <c r="C14" s="2" t="s">
        <v>86</v>
      </c>
      <c r="D14" s="2"/>
      <c r="E14" s="10" t="s">
        <v>86</v>
      </c>
    </row>
    <row r="15" spans="1:5" ht="24" customHeight="1" thickBot="1" x14ac:dyDescent="0.3">
      <c r="A15" s="13" t="s">
        <v>156</v>
      </c>
      <c r="B15" s="2"/>
      <c r="C15" s="4" t="s">
        <v>86</v>
      </c>
      <c r="D15" s="2"/>
      <c r="E15" s="14" t="s">
        <v>86</v>
      </c>
    </row>
    <row r="16" spans="1:5" x14ac:dyDescent="0.25">
      <c r="A16" s="27"/>
      <c r="E16" s="28"/>
    </row>
    <row r="17" spans="1:5" ht="15.75" thickBot="1" x14ac:dyDescent="0.3">
      <c r="A17" s="21"/>
      <c r="B17" s="22"/>
      <c r="C17" s="22"/>
      <c r="D17" s="22"/>
      <c r="E17" s="23"/>
    </row>
    <row r="18" spans="1:5" ht="15.75" thickTop="1" x14ac:dyDescent="0.25"/>
  </sheetData>
  <mergeCells count="1">
    <mergeCell ref="A1:E1"/>
  </mergeCells>
  <pageMargins left="0.11811023622047245" right="0.11811023622047245" top="0.74803149606299213" bottom="0.74803149606299213" header="0.31496062992125984" footer="0.31496062992125984"/>
  <pageSetup paperSize="9" scale="8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10</vt:i4>
      </vt:variant>
      <vt:variant>
        <vt:lpstr>Περιοχές με ονόματα</vt:lpstr>
      </vt:variant>
      <vt:variant>
        <vt:i4>1</vt:i4>
      </vt:variant>
    </vt:vector>
  </HeadingPairs>
  <TitlesOfParts>
    <vt:vector size="11" baseType="lpstr">
      <vt:lpstr>ΙΣΟΛ 2023</vt:lpstr>
      <vt:lpstr>ΠΡΟΣ 2023</vt:lpstr>
      <vt:lpstr>ΑΠΟΤ ΚΛ 2023</vt:lpstr>
      <vt:lpstr>ΑΠΟΤ ΚΕ 2023</vt:lpstr>
      <vt:lpstr>ΦΜ 2023</vt:lpstr>
      <vt:lpstr>Β.1.2 ΙΣΟΛ. ΕΥΛΟΓΗ ΑΞΙΑ</vt:lpstr>
      <vt:lpstr>Β.3 ΚΑΤ.ΜΕΤ.ΚΑΘ.ΘΕΣΗΣ</vt:lpstr>
      <vt:lpstr>Β.4 ΚΑΤ.ΧΡΗΜΑΤΟΡΟΩΝ</vt:lpstr>
      <vt:lpstr>Β.5 ΙΣΟΛΟΓΙΣΜΟΣ ΜΙΚΡ.ΟΝΤΟΤ.</vt:lpstr>
      <vt:lpstr>Β.6 ΚΑΤ.ΑΠΟΤ.ΜΙΚΡ.ΟΝΤ.</vt:lpstr>
      <vt:lpstr>'ΙΣΟΛ 2023'!Print_Area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Karadimitris</dc:creator>
  <cp:lastModifiedBy>ΝΤΑΦΟΠΟΥΛΟΥ ΓΕΩΡΓΙΑ</cp:lastModifiedBy>
  <cp:lastPrinted>2024-11-15T10:08:41Z</cp:lastPrinted>
  <dcterms:created xsi:type="dcterms:W3CDTF">2015-09-08T07:37:20Z</dcterms:created>
  <dcterms:modified xsi:type="dcterms:W3CDTF">2024-11-18T10:07:27Z</dcterms:modified>
</cp:coreProperties>
</file>